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ichela\Desktop\appoggio\"/>
    </mc:Choice>
  </mc:AlternateContent>
  <bookViews>
    <workbookView xWindow="0" yWindow="0" windowWidth="19200" windowHeight="6930" tabRatio="869"/>
  </bookViews>
  <sheets>
    <sheet name="Indice" sheetId="134" r:id="rId1"/>
    <sheet name="Tab01" sheetId="101" r:id="rId2"/>
    <sheet name="Tab02" sheetId="102" r:id="rId3"/>
    <sheet name="Tab03" sheetId="113" r:id="rId4"/>
    <sheet name="Tab04" sheetId="41" r:id="rId5"/>
    <sheet name="Tab05" sheetId="114" r:id="rId6"/>
    <sheet name="Tab06" sheetId="115" r:id="rId7"/>
    <sheet name="Tab 07" sheetId="103" r:id="rId8"/>
    <sheet name="Tab08" sheetId="116" r:id="rId9"/>
    <sheet name="Tab 09" sheetId="104" r:id="rId10"/>
    <sheet name="Tab 10" sheetId="105" r:id="rId11"/>
    <sheet name="Tab 11" sheetId="45" r:id="rId12"/>
    <sheet name="Tab12" sheetId="117" r:id="rId13"/>
    <sheet name="Tab13" sheetId="118" r:id="rId14"/>
    <sheet name="Tab14" sheetId="119" r:id="rId15"/>
    <sheet name="Tab15" sheetId="120" r:id="rId16"/>
    <sheet name="Tab16" sheetId="129" r:id="rId17"/>
    <sheet name="Tab17" sheetId="121" r:id="rId18"/>
    <sheet name="Tab18" sheetId="130" r:id="rId19"/>
    <sheet name="Tab19" sheetId="127" r:id="rId20"/>
    <sheet name="Tab20" sheetId="106" r:id="rId21"/>
    <sheet name="Tab21" sheetId="128" r:id="rId22"/>
    <sheet name="Tab22" sheetId="74" r:id="rId23"/>
    <sheet name="Tab23" sheetId="52" r:id="rId24"/>
    <sheet name="Tab24" sheetId="131" r:id="rId25"/>
    <sheet name="Tab25" sheetId="132" r:id="rId26"/>
    <sheet name="Tab26" sheetId="133" r:id="rId27"/>
    <sheet name="Tab27" sheetId="122" r:id="rId28"/>
    <sheet name="Tab28" sheetId="107" r:id="rId29"/>
    <sheet name="Tab29" sheetId="108" r:id="rId30"/>
    <sheet name="Tab30" sheetId="123" r:id="rId31"/>
    <sheet name="Tab31" sheetId="124" r:id="rId32"/>
    <sheet name="Tab32" sheetId="82" r:id="rId33"/>
    <sheet name="Tab33" sheetId="125" r:id="rId34"/>
    <sheet name="Tab34" sheetId="126" r:id="rId35"/>
    <sheet name="Tab35" sheetId="91" r:id="rId36"/>
    <sheet name="Tab36" sheetId="86" r:id="rId37"/>
    <sheet name="Tab37" sheetId="87" r:id="rId38"/>
    <sheet name="Tab38" sheetId="88" r:id="rId39"/>
    <sheet name="Tab39" sheetId="89" r:id="rId40"/>
    <sheet name="Tab40" sheetId="90" r:id="rId41"/>
  </sheets>
  <definedNames>
    <definedName name="_xlnm.Print_Area" localSheetId="7">'Tab 07'!$A$1:$I$17</definedName>
    <definedName name="_xlnm.Print_Area" localSheetId="9">'Tab 09'!$A$1:$I$32</definedName>
    <definedName name="_xlnm.Print_Area" localSheetId="1">'Tab01'!$A$1:$B$15</definedName>
    <definedName name="_xlnm.Print_Area" localSheetId="2">'Tab02'!$A$1:$I$13</definedName>
    <definedName name="_xlnm.Print_Area" localSheetId="4">'Tab04'!$A$1:$I$15</definedName>
    <definedName name="_xlnm.Print_Area" localSheetId="22">'Tab22'!$A$1:$M$35</definedName>
    <definedName name="_xlnm.Print_Area" localSheetId="24">'Tab24'!$A$1:$L$33</definedName>
    <definedName name="_xlnm.Print_Area" localSheetId="25">'Tab25'!$A$1:$N$35</definedName>
    <definedName name="_xlnm.Print_Area" localSheetId="26">'Tab26'!$A$1:$O$35</definedName>
    <definedName name="_xlnm.Print_Area" localSheetId="27">'Tab27'!$A$1:$G$34</definedName>
    <definedName name="_xlnm.Print_Area" localSheetId="28">'Tab28'!#REF!</definedName>
    <definedName name="_xlnm.Print_Area" localSheetId="29">'Tab29'!#REF!</definedName>
    <definedName name="_xlnm.Print_Area" localSheetId="30">'Tab30'!$A$1:$N$32</definedName>
    <definedName name="_xlnm.Print_Area" localSheetId="31">'Tab31'!$A$1:$K$32</definedName>
    <definedName name="_xlnm.Print_Area" localSheetId="32">'Tab32'!$A$1:$W$32</definedName>
    <definedName name="_xlnm.Print_Area" localSheetId="33">'Tab33'!$A$1:$L$33</definedName>
    <definedName name="_xlnm.Print_Area" localSheetId="34">'Tab34'!$A$1:$J$35</definedName>
    <definedName name="_xlnm.Print_Area" localSheetId="35">'Tab35'!$A$1:$E$32</definedName>
    <definedName name="_xlnm.Print_Area" localSheetId="36">'Tab36'!$A$1:$I$33</definedName>
    <definedName name="_xlnm.Print_Area" localSheetId="37">'Tab37'!$A$1:$J$34</definedName>
    <definedName name="_xlnm.Print_Area" localSheetId="38">'Tab38'!$A$1:$J$37</definedName>
    <definedName name="_xlnm.Print_Area" localSheetId="39">'Tab39'!$A$1:$T$34</definedName>
    <definedName name="_xlnm.Print_Area" localSheetId="40">'Tab40'!$A$1:$J$34</definedName>
    <definedName name="Freq" localSheetId="7">#REF!</definedName>
    <definedName name="Freq" localSheetId="9">#REF!</definedName>
    <definedName name="Freq" localSheetId="10">#REF!</definedName>
    <definedName name="Freq" localSheetId="1">#REF!</definedName>
    <definedName name="Freq" localSheetId="2">#REF!</definedName>
    <definedName name="Freq" localSheetId="18">#REF!</definedName>
    <definedName name="Freq" localSheetId="20">#REF!</definedName>
    <definedName name="Freq" localSheetId="22">#REF!</definedName>
    <definedName name="Freq" localSheetId="24">#REF!</definedName>
    <definedName name="Freq" localSheetId="25">#REF!</definedName>
    <definedName name="Freq" localSheetId="26">#REF!</definedName>
    <definedName name="Freq" localSheetId="27">#REF!</definedName>
    <definedName name="Freq" localSheetId="28">#REF!</definedName>
    <definedName name="Freq" localSheetId="29">#REF!</definedName>
    <definedName name="Freq" localSheetId="30">#REF!</definedName>
    <definedName name="Freq" localSheetId="31">#REF!</definedName>
    <definedName name="Freq" localSheetId="32">#REF!</definedName>
    <definedName name="Freq" localSheetId="33">#REF!</definedName>
    <definedName name="Freq" localSheetId="34">#REF!</definedName>
    <definedName name="Freq" localSheetId="35">#REF!</definedName>
    <definedName name="Freq" localSheetId="36">#REF!</definedName>
    <definedName name="Freq" localSheetId="37">#REF!</definedName>
    <definedName name="Freq" localSheetId="38">#REF!</definedName>
    <definedName name="Freq" localSheetId="39">#REF!</definedName>
    <definedName name="Freq" localSheetId="40">#REF!</definedName>
    <definedName name="Freq">#REF!</definedName>
    <definedName name="IDX" localSheetId="7">'Tab 07'!#REF!</definedName>
    <definedName name="IDX" localSheetId="9">'Tab 09'!#REF!</definedName>
    <definedName name="IDX" localSheetId="1">'Tab01'!#REF!</definedName>
    <definedName name="IDX" localSheetId="2">'Tab02'!#REF!</definedName>
    <definedName name="IDX" localSheetId="4">'Tab04'!#REF!</definedName>
    <definedName name="IDX" localSheetId="22">'Tab22'!#REF!</definedName>
    <definedName name="IDX" localSheetId="24">'Tab24'!#REF!</definedName>
    <definedName name="IDX" localSheetId="25">'Tab25'!#REF!</definedName>
    <definedName name="IDX" localSheetId="26">'Tab26'!#REF!</definedName>
    <definedName name="IDX" localSheetId="27">'Tab27'!#REF!</definedName>
    <definedName name="IDX" localSheetId="28">'Tab28'!#REF!</definedName>
    <definedName name="IDX" localSheetId="29">'Tab29'!#REF!</definedName>
    <definedName name="IDX" localSheetId="30">'Tab30'!#REF!</definedName>
    <definedName name="IDX" localSheetId="31">'Tab31'!#REF!</definedName>
    <definedName name="IDX" localSheetId="32">'Tab32'!#REF!</definedName>
    <definedName name="IDX" localSheetId="33">'Tab33'!#REF!</definedName>
    <definedName name="IDX" localSheetId="34">'Tab34'!#REF!</definedName>
    <definedName name="IDX" localSheetId="35">'Tab35'!#REF!</definedName>
    <definedName name="IDX" localSheetId="36">'Tab36'!#REF!</definedName>
    <definedName name="IDX" localSheetId="37">'Tab37'!#REF!</definedName>
    <definedName name="IDX" localSheetId="38">'Tab38'!#REF!</definedName>
    <definedName name="IDX" localSheetId="39">'Tab39'!#REF!</definedName>
    <definedName name="IDX" localSheetId="40">'Tab40'!#REF!</definedName>
  </definedNames>
  <calcPr calcId="162913"/>
</workbook>
</file>

<file path=xl/calcChain.xml><?xml version="1.0" encoding="utf-8"?>
<calcChain xmlns="http://schemas.openxmlformats.org/spreadsheetml/2006/main">
  <c r="E32" i="128" l="1"/>
  <c r="E31" i="128" s="1"/>
  <c r="E33" i="128"/>
  <c r="B33" i="120" l="1"/>
  <c r="B32" i="120"/>
  <c r="B30" i="120"/>
  <c r="B29" i="120"/>
  <c r="B27" i="120" s="1"/>
  <c r="B28" i="120"/>
  <c r="B26" i="120"/>
  <c r="B31" i="120" l="1"/>
  <c r="B33" i="128" l="1"/>
  <c r="B32" i="128"/>
  <c r="B31" i="128"/>
  <c r="B30" i="128"/>
  <c r="B29" i="128"/>
  <c r="B28" i="128"/>
  <c r="B27" i="128" s="1"/>
  <c r="B26" i="128"/>
  <c r="H5" i="106"/>
  <c r="H6" i="106"/>
  <c r="H7" i="106"/>
  <c r="H8" i="106"/>
  <c r="H9" i="106"/>
  <c r="H10" i="106"/>
  <c r="H11" i="106"/>
  <c r="H12" i="106"/>
  <c r="H13" i="106"/>
  <c r="H14" i="106"/>
  <c r="H15" i="106"/>
  <c r="H16" i="106"/>
  <c r="H17" i="106"/>
  <c r="H18" i="106"/>
  <c r="H19" i="106"/>
  <c r="H20" i="106"/>
  <c r="H21" i="106"/>
  <c r="H22" i="106"/>
  <c r="H23" i="106"/>
  <c r="H24" i="106"/>
  <c r="H4" i="106"/>
  <c r="H14" i="45"/>
  <c r="H10" i="45"/>
  <c r="H11" i="45"/>
  <c r="H12" i="45"/>
  <c r="H13" i="45"/>
  <c r="H6" i="45"/>
  <c r="H7" i="45"/>
  <c r="H8" i="45"/>
  <c r="H9" i="45"/>
  <c r="H5" i="45"/>
  <c r="F6" i="45"/>
  <c r="F7" i="45"/>
  <c r="F8" i="45"/>
  <c r="F9" i="45"/>
  <c r="F10" i="45"/>
  <c r="F11" i="45"/>
  <c r="F12" i="45"/>
  <c r="F13" i="45"/>
  <c r="F5" i="45"/>
  <c r="E9" i="45"/>
  <c r="C27" i="133" l="1"/>
  <c r="D27" i="133"/>
  <c r="E27" i="133"/>
  <c r="F27" i="133"/>
  <c r="G27" i="133"/>
  <c r="I27" i="133"/>
  <c r="J27" i="133"/>
  <c r="K27" i="133"/>
  <c r="M27" i="133"/>
  <c r="N27" i="133"/>
  <c r="O27" i="133"/>
  <c r="C29" i="133"/>
  <c r="D29" i="133"/>
  <c r="E29" i="133"/>
  <c r="F29" i="133"/>
  <c r="G29" i="133"/>
  <c r="I29" i="133"/>
  <c r="J29" i="133"/>
  <c r="K29" i="133"/>
  <c r="M29" i="133"/>
  <c r="N29" i="133"/>
  <c r="O29" i="133"/>
  <c r="C30" i="133"/>
  <c r="D30" i="133"/>
  <c r="E30" i="133"/>
  <c r="F30" i="133"/>
  <c r="G30" i="133"/>
  <c r="I30" i="133"/>
  <c r="J30" i="133"/>
  <c r="K30" i="133"/>
  <c r="M30" i="133"/>
  <c r="N30" i="133"/>
  <c r="O30" i="133"/>
  <c r="C31" i="133"/>
  <c r="D31" i="133"/>
  <c r="E31" i="133"/>
  <c r="F31" i="133"/>
  <c r="G31" i="133"/>
  <c r="I31" i="133"/>
  <c r="J31" i="133"/>
  <c r="K31" i="133"/>
  <c r="M31" i="133"/>
  <c r="N31" i="133"/>
  <c r="O31" i="133"/>
  <c r="C33" i="133"/>
  <c r="D33" i="133"/>
  <c r="E33" i="133"/>
  <c r="E32" i="133" s="1"/>
  <c r="F33" i="133"/>
  <c r="F32" i="133" s="1"/>
  <c r="G33" i="133"/>
  <c r="G32" i="133" s="1"/>
  <c r="I33" i="133"/>
  <c r="J33" i="133"/>
  <c r="K33" i="133"/>
  <c r="M33" i="133"/>
  <c r="N33" i="133"/>
  <c r="O33" i="133"/>
  <c r="C34" i="133"/>
  <c r="D34" i="133"/>
  <c r="E34" i="133"/>
  <c r="F34" i="133"/>
  <c r="G34" i="133"/>
  <c r="I34" i="133"/>
  <c r="J34" i="133"/>
  <c r="K34" i="133"/>
  <c r="M34" i="133"/>
  <c r="N34" i="133"/>
  <c r="O34" i="133"/>
  <c r="B34" i="133"/>
  <c r="B33" i="133"/>
  <c r="B32" i="133" s="1"/>
  <c r="B31" i="133"/>
  <c r="B30" i="133"/>
  <c r="B29" i="133"/>
  <c r="B28" i="133" s="1"/>
  <c r="B27" i="133"/>
  <c r="E34" i="132"/>
  <c r="D34" i="132"/>
  <c r="C34" i="132"/>
  <c r="B34" i="132"/>
  <c r="E33" i="132"/>
  <c r="E32" i="132" s="1"/>
  <c r="D33" i="132"/>
  <c r="D32" i="132" s="1"/>
  <c r="C33" i="132"/>
  <c r="B33" i="132"/>
  <c r="C32" i="132"/>
  <c r="B32" i="132"/>
  <c r="E31" i="132"/>
  <c r="D31" i="132"/>
  <c r="C31" i="132"/>
  <c r="B31" i="132"/>
  <c r="E30" i="132"/>
  <c r="D30" i="132"/>
  <c r="C30" i="132"/>
  <c r="B30" i="132"/>
  <c r="E29" i="132"/>
  <c r="D29" i="132"/>
  <c r="D28" i="132" s="1"/>
  <c r="C29" i="132"/>
  <c r="B29" i="132"/>
  <c r="E28" i="132"/>
  <c r="C28" i="132"/>
  <c r="B28" i="132"/>
  <c r="E27" i="132"/>
  <c r="D27" i="132"/>
  <c r="C27" i="132"/>
  <c r="B27" i="132"/>
  <c r="C25" i="131"/>
  <c r="D25" i="131"/>
  <c r="E25" i="131"/>
  <c r="F25" i="131"/>
  <c r="I25" i="131"/>
  <c r="J25" i="131"/>
  <c r="K25" i="131"/>
  <c r="L25" i="131"/>
  <c r="C27" i="131"/>
  <c r="D27" i="131"/>
  <c r="E27" i="131"/>
  <c r="F27" i="131"/>
  <c r="H27" i="131"/>
  <c r="I27" i="131"/>
  <c r="J27" i="131"/>
  <c r="K27" i="131"/>
  <c r="L27" i="131"/>
  <c r="C28" i="131"/>
  <c r="D28" i="131"/>
  <c r="E28" i="131"/>
  <c r="F28" i="131"/>
  <c r="I28" i="131"/>
  <c r="J28" i="131"/>
  <c r="K28" i="131"/>
  <c r="L28" i="131"/>
  <c r="L26" i="131" s="1"/>
  <c r="C29" i="131"/>
  <c r="D29" i="131"/>
  <c r="E29" i="131"/>
  <c r="F29" i="131"/>
  <c r="I29" i="131"/>
  <c r="J29" i="131"/>
  <c r="K29" i="131"/>
  <c r="L29" i="131"/>
  <c r="C31" i="131"/>
  <c r="D31" i="131"/>
  <c r="E31" i="131"/>
  <c r="F31" i="131"/>
  <c r="F30" i="131" s="1"/>
  <c r="I31" i="131"/>
  <c r="J31" i="131"/>
  <c r="J30" i="131" s="1"/>
  <c r="K31" i="131"/>
  <c r="L31" i="131"/>
  <c r="C32" i="131"/>
  <c r="D32" i="131"/>
  <c r="E32" i="131"/>
  <c r="F32" i="131"/>
  <c r="I32" i="131"/>
  <c r="J32" i="131"/>
  <c r="K32" i="131"/>
  <c r="L32" i="131"/>
  <c r="L30" i="131" s="1"/>
  <c r="H24" i="131"/>
  <c r="B24" i="131"/>
  <c r="H23" i="131"/>
  <c r="H32" i="131" s="1"/>
  <c r="H30" i="131" s="1"/>
  <c r="B23" i="131"/>
  <c r="B32" i="131" s="1"/>
  <c r="H22" i="131"/>
  <c r="B22" i="131"/>
  <c r="H21" i="131"/>
  <c r="B21" i="131"/>
  <c r="H20" i="131"/>
  <c r="B20" i="131"/>
  <c r="H19" i="131"/>
  <c r="B19" i="131"/>
  <c r="H18" i="131"/>
  <c r="B18" i="131"/>
  <c r="H17" i="131"/>
  <c r="H31" i="131" s="1"/>
  <c r="B17" i="131"/>
  <c r="B31" i="131" s="1"/>
  <c r="H16" i="131"/>
  <c r="B16" i="131"/>
  <c r="H15" i="131"/>
  <c r="B15" i="131"/>
  <c r="H14" i="131"/>
  <c r="B14" i="131"/>
  <c r="H13" i="131"/>
  <c r="H29" i="131" s="1"/>
  <c r="B13" i="131"/>
  <c r="B29" i="131" s="1"/>
  <c r="H12" i="131"/>
  <c r="B12" i="131"/>
  <c r="H11" i="131"/>
  <c r="B11" i="131"/>
  <c r="H10" i="131"/>
  <c r="B10" i="131"/>
  <c r="H9" i="131"/>
  <c r="B9" i="131"/>
  <c r="H8" i="131"/>
  <c r="B8" i="131"/>
  <c r="H7" i="131"/>
  <c r="H28" i="131" s="1"/>
  <c r="H26" i="131" s="1"/>
  <c r="B7" i="131"/>
  <c r="B28" i="131" s="1"/>
  <c r="H6" i="131"/>
  <c r="B6" i="131"/>
  <c r="H5" i="131"/>
  <c r="B5" i="131"/>
  <c r="H4" i="131"/>
  <c r="H25" i="131" s="1"/>
  <c r="B4" i="131"/>
  <c r="B27" i="131" s="1"/>
  <c r="B26" i="131" s="1"/>
  <c r="C28" i="90"/>
  <c r="D28" i="90"/>
  <c r="E28" i="90"/>
  <c r="G28" i="90"/>
  <c r="H28" i="90"/>
  <c r="I28" i="90"/>
  <c r="J28" i="90"/>
  <c r="C30" i="90"/>
  <c r="C29" i="90" s="1"/>
  <c r="D30" i="90"/>
  <c r="D29" i="90" s="1"/>
  <c r="E30" i="90"/>
  <c r="E29" i="90" s="1"/>
  <c r="G30" i="90"/>
  <c r="G29" i="90" s="1"/>
  <c r="H30" i="90"/>
  <c r="H29" i="90" s="1"/>
  <c r="I30" i="90"/>
  <c r="I29" i="90" s="1"/>
  <c r="J30" i="90"/>
  <c r="J29" i="90" s="1"/>
  <c r="C31" i="90"/>
  <c r="D31" i="90"/>
  <c r="E31" i="90"/>
  <c r="G31" i="90"/>
  <c r="H31" i="90"/>
  <c r="I31" i="90"/>
  <c r="J31" i="90"/>
  <c r="C32" i="90"/>
  <c r="D32" i="90"/>
  <c r="E32" i="90"/>
  <c r="G32" i="90"/>
  <c r="H32" i="90"/>
  <c r="I32" i="90"/>
  <c r="J32" i="90"/>
  <c r="C34" i="90"/>
  <c r="C33" i="90" s="1"/>
  <c r="D34" i="90"/>
  <c r="D33" i="90" s="1"/>
  <c r="E34" i="90"/>
  <c r="E33" i="90" s="1"/>
  <c r="G34" i="90"/>
  <c r="G33" i="90" s="1"/>
  <c r="H34" i="90"/>
  <c r="H33" i="90" s="1"/>
  <c r="I34" i="90"/>
  <c r="I33" i="90" s="1"/>
  <c r="J34" i="90"/>
  <c r="J33" i="90" s="1"/>
  <c r="C35" i="90"/>
  <c r="D35" i="90"/>
  <c r="E35" i="90"/>
  <c r="G35" i="90"/>
  <c r="H35" i="90"/>
  <c r="I35" i="90"/>
  <c r="J35" i="90"/>
  <c r="B35" i="90"/>
  <c r="B34" i="90"/>
  <c r="B33" i="90"/>
  <c r="B32" i="90"/>
  <c r="B31" i="90"/>
  <c r="B30" i="90"/>
  <c r="B29" i="90"/>
  <c r="B28" i="90"/>
  <c r="C26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C28" i="89"/>
  <c r="D28" i="89"/>
  <c r="E28" i="89"/>
  <c r="E27" i="89" s="1"/>
  <c r="F28" i="89"/>
  <c r="G28" i="89"/>
  <c r="H28" i="89"/>
  <c r="I28" i="89"/>
  <c r="I27" i="89" s="1"/>
  <c r="J28" i="89"/>
  <c r="K28" i="89"/>
  <c r="L28" i="89"/>
  <c r="M28" i="89"/>
  <c r="M27" i="89" s="1"/>
  <c r="N28" i="89"/>
  <c r="O28" i="89"/>
  <c r="P28" i="89"/>
  <c r="Q28" i="89"/>
  <c r="Q27" i="89" s="1"/>
  <c r="R28" i="89"/>
  <c r="S28" i="89"/>
  <c r="T28" i="89"/>
  <c r="C29" i="89"/>
  <c r="C27" i="89" s="1"/>
  <c r="D29" i="89"/>
  <c r="E29" i="89"/>
  <c r="F29" i="89"/>
  <c r="G29" i="89"/>
  <c r="G27" i="89" s="1"/>
  <c r="H29" i="89"/>
  <c r="I29" i="89"/>
  <c r="J29" i="89"/>
  <c r="K29" i="89"/>
  <c r="K27" i="89" s="1"/>
  <c r="L29" i="89"/>
  <c r="M29" i="89"/>
  <c r="N29" i="89"/>
  <c r="O29" i="89"/>
  <c r="O27" i="89" s="1"/>
  <c r="P29" i="89"/>
  <c r="Q29" i="89"/>
  <c r="R29" i="89"/>
  <c r="S29" i="89"/>
  <c r="S27" i="89" s="1"/>
  <c r="T29" i="89"/>
  <c r="C30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C32" i="89"/>
  <c r="D32" i="89"/>
  <c r="E32" i="89"/>
  <c r="F32" i="89"/>
  <c r="F31" i="89" s="1"/>
  <c r="G32" i="89"/>
  <c r="H32" i="89"/>
  <c r="I32" i="89"/>
  <c r="J32" i="89"/>
  <c r="J31" i="89" s="1"/>
  <c r="K32" i="89"/>
  <c r="L32" i="89"/>
  <c r="M32" i="89"/>
  <c r="N32" i="89"/>
  <c r="N31" i="89" s="1"/>
  <c r="O32" i="89"/>
  <c r="P32" i="89"/>
  <c r="Q32" i="89"/>
  <c r="R32" i="89"/>
  <c r="R31" i="89" s="1"/>
  <c r="S32" i="89"/>
  <c r="T32" i="89"/>
  <c r="C33" i="89"/>
  <c r="D33" i="89"/>
  <c r="D31" i="89" s="1"/>
  <c r="E33" i="89"/>
  <c r="F33" i="89"/>
  <c r="G33" i="89"/>
  <c r="H33" i="89"/>
  <c r="H31" i="89" s="1"/>
  <c r="I33" i="89"/>
  <c r="J33" i="89"/>
  <c r="K33" i="89"/>
  <c r="L33" i="89"/>
  <c r="L31" i="89" s="1"/>
  <c r="M33" i="89"/>
  <c r="N33" i="89"/>
  <c r="O33" i="89"/>
  <c r="P33" i="89"/>
  <c r="P31" i="89" s="1"/>
  <c r="Q33" i="89"/>
  <c r="R33" i="89"/>
  <c r="S33" i="89"/>
  <c r="T33" i="89"/>
  <c r="T31" i="89" s="1"/>
  <c r="B33" i="89"/>
  <c r="B32" i="89"/>
  <c r="B30" i="89"/>
  <c r="B29" i="89"/>
  <c r="B28" i="89"/>
  <c r="B27" i="89" s="1"/>
  <c r="B26" i="89"/>
  <c r="K28" i="133" l="1"/>
  <c r="E28" i="133"/>
  <c r="O32" i="133"/>
  <c r="M32" i="133"/>
  <c r="N28" i="133"/>
  <c r="I28" i="133"/>
  <c r="M28" i="133"/>
  <c r="C28" i="133"/>
  <c r="I32" i="133"/>
  <c r="D28" i="133"/>
  <c r="J28" i="133"/>
  <c r="N32" i="133"/>
  <c r="D32" i="133"/>
  <c r="C32" i="133"/>
  <c r="G28" i="133"/>
  <c r="K32" i="133"/>
  <c r="F28" i="133"/>
  <c r="J32" i="133"/>
  <c r="O28" i="133"/>
  <c r="B30" i="131"/>
  <c r="C30" i="131"/>
  <c r="F26" i="131"/>
  <c r="B25" i="131"/>
  <c r="K30" i="131"/>
  <c r="D26" i="131"/>
  <c r="E26" i="131"/>
  <c r="I30" i="131"/>
  <c r="C26" i="131"/>
  <c r="K26" i="131"/>
  <c r="J26" i="131"/>
  <c r="D30" i="131"/>
  <c r="E30" i="131"/>
  <c r="I26" i="131"/>
  <c r="S31" i="89"/>
  <c r="O31" i="89"/>
  <c r="K31" i="89"/>
  <c r="G31" i="89"/>
  <c r="C31" i="89"/>
  <c r="Q31" i="89"/>
  <c r="M31" i="89"/>
  <c r="I31" i="89"/>
  <c r="E31" i="89"/>
  <c r="B31" i="89"/>
  <c r="T27" i="89"/>
  <c r="P27" i="89"/>
  <c r="L27" i="89"/>
  <c r="H27" i="89"/>
  <c r="D27" i="89"/>
  <c r="R27" i="89"/>
  <c r="N27" i="89"/>
  <c r="J27" i="89"/>
  <c r="F27" i="89"/>
  <c r="O33" i="130"/>
  <c r="N33" i="130"/>
  <c r="M33" i="130"/>
  <c r="L33" i="130"/>
  <c r="K33" i="130"/>
  <c r="J33" i="130"/>
  <c r="I33" i="130"/>
  <c r="H33" i="130"/>
  <c r="G33" i="130"/>
  <c r="F33" i="130"/>
  <c r="E33" i="130"/>
  <c r="D33" i="130"/>
  <c r="C33" i="130"/>
  <c r="C31" i="130" s="1"/>
  <c r="B33" i="130"/>
  <c r="O32" i="130"/>
  <c r="N32" i="130"/>
  <c r="M32" i="130"/>
  <c r="L32" i="130"/>
  <c r="K32" i="130"/>
  <c r="J32" i="130"/>
  <c r="J31" i="130" s="1"/>
  <c r="I32" i="130"/>
  <c r="H32" i="130"/>
  <c r="G32" i="130"/>
  <c r="F32" i="130"/>
  <c r="E32" i="130"/>
  <c r="D32" i="130"/>
  <c r="C32" i="130"/>
  <c r="B32" i="130"/>
  <c r="B31" i="130" s="1"/>
  <c r="O30" i="130"/>
  <c r="N30" i="130"/>
  <c r="M30" i="130"/>
  <c r="L30" i="130"/>
  <c r="K30" i="130"/>
  <c r="J30" i="130"/>
  <c r="I30" i="130"/>
  <c r="H30" i="130"/>
  <c r="G30" i="130"/>
  <c r="F30" i="130"/>
  <c r="E30" i="130"/>
  <c r="D30" i="130"/>
  <c r="C30" i="130"/>
  <c r="B30" i="130"/>
  <c r="O29" i="130"/>
  <c r="N29" i="130"/>
  <c r="M29" i="130"/>
  <c r="L29" i="130"/>
  <c r="K29" i="130"/>
  <c r="J29" i="130"/>
  <c r="J27" i="130" s="1"/>
  <c r="I29" i="130"/>
  <c r="H29" i="130"/>
  <c r="G29" i="130"/>
  <c r="G27" i="130" s="1"/>
  <c r="F29" i="130"/>
  <c r="E29" i="130"/>
  <c r="D29" i="130"/>
  <c r="C29" i="130"/>
  <c r="B29" i="130"/>
  <c r="B27" i="130" s="1"/>
  <c r="O28" i="130"/>
  <c r="O27" i="130" s="1"/>
  <c r="N28" i="130"/>
  <c r="N27" i="130" s="1"/>
  <c r="M28" i="130"/>
  <c r="L28" i="130"/>
  <c r="K28" i="130"/>
  <c r="J28" i="130"/>
  <c r="I28" i="130"/>
  <c r="H28" i="130"/>
  <c r="G28" i="130"/>
  <c r="F28" i="130"/>
  <c r="E28" i="130"/>
  <c r="D28" i="130"/>
  <c r="C28" i="130"/>
  <c r="B28" i="130"/>
  <c r="K27" i="130"/>
  <c r="C27" i="130"/>
  <c r="O26" i="130"/>
  <c r="N26" i="130"/>
  <c r="M26" i="130"/>
  <c r="L26" i="130"/>
  <c r="K26" i="130"/>
  <c r="J26" i="130"/>
  <c r="I26" i="130"/>
  <c r="H26" i="130"/>
  <c r="G26" i="130"/>
  <c r="F26" i="130"/>
  <c r="E26" i="130"/>
  <c r="D26" i="130"/>
  <c r="C26" i="130"/>
  <c r="B26" i="130"/>
  <c r="K31" i="130" l="1"/>
  <c r="F31" i="130"/>
  <c r="N31" i="130"/>
  <c r="H27" i="130"/>
  <c r="G31" i="130"/>
  <c r="O31" i="130"/>
  <c r="D27" i="130"/>
  <c r="L27" i="130"/>
  <c r="F27" i="130"/>
  <c r="E31" i="130"/>
  <c r="I31" i="130"/>
  <c r="M31" i="130"/>
  <c r="D31" i="130"/>
  <c r="H31" i="130"/>
  <c r="L31" i="130"/>
  <c r="E27" i="130"/>
  <c r="I27" i="130"/>
  <c r="M27" i="130"/>
  <c r="B25" i="129" l="1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S25" i="129"/>
  <c r="T25" i="129"/>
  <c r="U25" i="129"/>
  <c r="V25" i="129"/>
  <c r="W25" i="129"/>
  <c r="X25" i="129"/>
  <c r="Y25" i="129"/>
  <c r="Z25" i="129"/>
  <c r="T26" i="129"/>
  <c r="B27" i="129"/>
  <c r="B26" i="129" s="1"/>
  <c r="C27" i="129"/>
  <c r="D27" i="129"/>
  <c r="D26" i="129" s="1"/>
  <c r="E27" i="129"/>
  <c r="F27" i="129"/>
  <c r="G27" i="129"/>
  <c r="H27" i="129"/>
  <c r="H26" i="129" s="1"/>
  <c r="I27" i="129"/>
  <c r="J27" i="129"/>
  <c r="J26" i="129" s="1"/>
  <c r="K27" i="129"/>
  <c r="L27" i="129"/>
  <c r="L26" i="129" s="1"/>
  <c r="M27" i="129"/>
  <c r="N27" i="129"/>
  <c r="O27" i="129"/>
  <c r="P27" i="129"/>
  <c r="P26" i="129" s="1"/>
  <c r="Q27" i="129"/>
  <c r="R27" i="129"/>
  <c r="R26" i="129" s="1"/>
  <c r="S27" i="129"/>
  <c r="T27" i="129"/>
  <c r="U27" i="129"/>
  <c r="V27" i="129"/>
  <c r="W27" i="129"/>
  <c r="X27" i="129"/>
  <c r="Y27" i="129"/>
  <c r="Z27" i="129"/>
  <c r="Z26" i="129" s="1"/>
  <c r="B28" i="129"/>
  <c r="C28" i="129"/>
  <c r="D28" i="129"/>
  <c r="E28" i="129"/>
  <c r="F28" i="129"/>
  <c r="G28" i="129"/>
  <c r="H28" i="129"/>
  <c r="I28" i="129"/>
  <c r="J28" i="129"/>
  <c r="K28" i="129"/>
  <c r="L28" i="129"/>
  <c r="M28" i="129"/>
  <c r="N28" i="129"/>
  <c r="O28" i="129"/>
  <c r="P28" i="129"/>
  <c r="Q28" i="129"/>
  <c r="R28" i="129"/>
  <c r="S28" i="129"/>
  <c r="T28" i="129"/>
  <c r="U28" i="129"/>
  <c r="V28" i="129"/>
  <c r="W28" i="129"/>
  <c r="X28" i="129"/>
  <c r="X26" i="129" s="1"/>
  <c r="Y28" i="129"/>
  <c r="Z28" i="129"/>
  <c r="B29" i="129"/>
  <c r="C29" i="129"/>
  <c r="D29" i="129"/>
  <c r="E29" i="129"/>
  <c r="F29" i="129"/>
  <c r="G29" i="129"/>
  <c r="H29" i="129"/>
  <c r="I29" i="129"/>
  <c r="J29" i="129"/>
  <c r="K29" i="129"/>
  <c r="L29" i="129"/>
  <c r="M29" i="129"/>
  <c r="N29" i="129"/>
  <c r="O29" i="129"/>
  <c r="P29" i="129"/>
  <c r="Q29" i="129"/>
  <c r="R29" i="129"/>
  <c r="S29" i="129"/>
  <c r="T29" i="129"/>
  <c r="U29" i="129"/>
  <c r="V29" i="129"/>
  <c r="W29" i="129"/>
  <c r="X29" i="129"/>
  <c r="Y29" i="129"/>
  <c r="Z29" i="129"/>
  <c r="L30" i="129"/>
  <c r="T30" i="129"/>
  <c r="B31" i="129"/>
  <c r="C31" i="129"/>
  <c r="C30" i="129" s="1"/>
  <c r="D31" i="129"/>
  <c r="D30" i="129" s="1"/>
  <c r="E31" i="129"/>
  <c r="F31" i="129"/>
  <c r="G31" i="129"/>
  <c r="H31" i="129"/>
  <c r="H30" i="129" s="1"/>
  <c r="I31" i="129"/>
  <c r="I30" i="129" s="1"/>
  <c r="J31" i="129"/>
  <c r="K31" i="129"/>
  <c r="K30" i="129" s="1"/>
  <c r="L31" i="129"/>
  <c r="M31" i="129"/>
  <c r="N31" i="129"/>
  <c r="O31" i="129"/>
  <c r="P31" i="129"/>
  <c r="P30" i="129" s="1"/>
  <c r="Q31" i="129"/>
  <c r="Q30" i="129" s="1"/>
  <c r="R31" i="129"/>
  <c r="S31" i="129"/>
  <c r="S30" i="129" s="1"/>
  <c r="T31" i="129"/>
  <c r="U31" i="129"/>
  <c r="V31" i="129"/>
  <c r="W31" i="129"/>
  <c r="X31" i="129"/>
  <c r="Y31" i="129"/>
  <c r="Y30" i="129" s="1"/>
  <c r="Z31" i="129"/>
  <c r="B32" i="129"/>
  <c r="C32" i="129"/>
  <c r="D32" i="129"/>
  <c r="E32" i="129"/>
  <c r="F32" i="129"/>
  <c r="G32" i="129"/>
  <c r="H32" i="129"/>
  <c r="I32" i="129"/>
  <c r="J32" i="129"/>
  <c r="K32" i="129"/>
  <c r="L32" i="129"/>
  <c r="M32" i="129"/>
  <c r="N32" i="129"/>
  <c r="O32" i="129"/>
  <c r="P32" i="129"/>
  <c r="Q32" i="129"/>
  <c r="R32" i="129"/>
  <c r="S32" i="129"/>
  <c r="T32" i="129"/>
  <c r="U32" i="129"/>
  <c r="V32" i="129"/>
  <c r="W32" i="129"/>
  <c r="X32" i="129"/>
  <c r="X30" i="129" s="1"/>
  <c r="Y32" i="129"/>
  <c r="Z32" i="129"/>
  <c r="Q26" i="129" l="1"/>
  <c r="I26" i="129"/>
  <c r="G30" i="129"/>
  <c r="V30" i="129"/>
  <c r="N30" i="129"/>
  <c r="F30" i="129"/>
  <c r="W26" i="129"/>
  <c r="O26" i="129"/>
  <c r="G26" i="129"/>
  <c r="U30" i="129"/>
  <c r="M30" i="129"/>
  <c r="E30" i="129"/>
  <c r="V26" i="129"/>
  <c r="N26" i="129"/>
  <c r="F26" i="129"/>
  <c r="U26" i="129"/>
  <c r="M26" i="129"/>
  <c r="E26" i="129"/>
  <c r="O30" i="129"/>
  <c r="Y26" i="129"/>
  <c r="W30" i="129"/>
  <c r="Z30" i="129"/>
  <c r="R30" i="129"/>
  <c r="J30" i="129"/>
  <c r="B30" i="129"/>
  <c r="S26" i="129"/>
  <c r="K26" i="129"/>
  <c r="C26" i="129"/>
  <c r="C26" i="128"/>
  <c r="D26" i="128"/>
  <c r="E26" i="128"/>
  <c r="F26" i="128"/>
  <c r="G26" i="128"/>
  <c r="H26" i="128"/>
  <c r="I26" i="128"/>
  <c r="J26" i="128"/>
  <c r="K26" i="128"/>
  <c r="L26" i="128"/>
  <c r="M26" i="128"/>
  <c r="C28" i="128"/>
  <c r="C27" i="128" s="1"/>
  <c r="D28" i="128"/>
  <c r="E28" i="128"/>
  <c r="F28" i="128"/>
  <c r="G28" i="128"/>
  <c r="H28" i="128"/>
  <c r="I28" i="128"/>
  <c r="J28" i="128"/>
  <c r="J27" i="128" s="1"/>
  <c r="K28" i="128"/>
  <c r="K27" i="128" s="1"/>
  <c r="L28" i="128"/>
  <c r="M28" i="128"/>
  <c r="C29" i="128"/>
  <c r="D29" i="128"/>
  <c r="E29" i="128"/>
  <c r="F29" i="128"/>
  <c r="G29" i="128"/>
  <c r="H29" i="128"/>
  <c r="I29" i="128"/>
  <c r="J29" i="128"/>
  <c r="K29" i="128"/>
  <c r="L29" i="128"/>
  <c r="M29" i="128"/>
  <c r="C30" i="128"/>
  <c r="D30" i="128"/>
  <c r="E30" i="128"/>
  <c r="F30" i="128"/>
  <c r="G30" i="128"/>
  <c r="H30" i="128"/>
  <c r="I30" i="128"/>
  <c r="J30" i="128"/>
  <c r="K30" i="128"/>
  <c r="L30" i="128"/>
  <c r="M30" i="128"/>
  <c r="C32" i="128"/>
  <c r="D32" i="128"/>
  <c r="F32" i="128"/>
  <c r="G32" i="128"/>
  <c r="H32" i="128"/>
  <c r="I32" i="128"/>
  <c r="I31" i="128" s="1"/>
  <c r="J32" i="128"/>
  <c r="J31" i="128" s="1"/>
  <c r="K32" i="128"/>
  <c r="L32" i="128"/>
  <c r="L31" i="128" s="1"/>
  <c r="M32" i="128"/>
  <c r="C33" i="128"/>
  <c r="D33" i="128"/>
  <c r="F33" i="128"/>
  <c r="G33" i="128"/>
  <c r="H33" i="128"/>
  <c r="I33" i="128"/>
  <c r="J33" i="128"/>
  <c r="K33" i="128"/>
  <c r="L33" i="128"/>
  <c r="M33" i="128"/>
  <c r="H31" i="128" l="1"/>
  <c r="I27" i="128"/>
  <c r="G31" i="128"/>
  <c r="H27" i="128"/>
  <c r="G27" i="128"/>
  <c r="M31" i="128"/>
  <c r="F27" i="128"/>
  <c r="F31" i="128"/>
  <c r="D31" i="128"/>
  <c r="M27" i="128"/>
  <c r="E27" i="128"/>
  <c r="K31" i="128"/>
  <c r="C31" i="128"/>
  <c r="L27" i="128"/>
  <c r="D27" i="128"/>
  <c r="B25" i="127"/>
  <c r="C25" i="127"/>
  <c r="D25" i="127"/>
  <c r="E25" i="127"/>
  <c r="B27" i="127"/>
  <c r="B26" i="127" s="1"/>
  <c r="C27" i="127"/>
  <c r="C26" i="127" s="1"/>
  <c r="D27" i="127"/>
  <c r="D26" i="127" s="1"/>
  <c r="E27" i="127"/>
  <c r="E26" i="127" s="1"/>
  <c r="B28" i="127"/>
  <c r="C28" i="127"/>
  <c r="D28" i="127"/>
  <c r="E28" i="127"/>
  <c r="B29" i="127"/>
  <c r="C29" i="127"/>
  <c r="D29" i="127"/>
  <c r="E29" i="127"/>
  <c r="B31" i="127"/>
  <c r="B30" i="127" s="1"/>
  <c r="C31" i="127"/>
  <c r="C30" i="127" s="1"/>
  <c r="D31" i="127"/>
  <c r="D30" i="127" s="1"/>
  <c r="E31" i="127"/>
  <c r="E30" i="127" s="1"/>
  <c r="B32" i="127"/>
  <c r="C32" i="127"/>
  <c r="D32" i="127"/>
  <c r="E32" i="127"/>
  <c r="B27" i="126" l="1"/>
  <c r="C27" i="126"/>
  <c r="D27" i="126"/>
  <c r="E27" i="126"/>
  <c r="G27" i="126"/>
  <c r="B29" i="126"/>
  <c r="C29" i="126"/>
  <c r="C28" i="126" s="1"/>
  <c r="D29" i="126"/>
  <c r="D28" i="126" s="1"/>
  <c r="E29" i="126"/>
  <c r="G29" i="126"/>
  <c r="B30" i="126"/>
  <c r="C30" i="126"/>
  <c r="D30" i="126"/>
  <c r="E30" i="126"/>
  <c r="G30" i="126"/>
  <c r="B31" i="126"/>
  <c r="C31" i="126"/>
  <c r="D31" i="126"/>
  <c r="E31" i="126"/>
  <c r="G31" i="126"/>
  <c r="B33" i="126"/>
  <c r="C33" i="126"/>
  <c r="C32" i="126" s="1"/>
  <c r="D33" i="126"/>
  <c r="D32" i="126" s="1"/>
  <c r="E33" i="126"/>
  <c r="G33" i="126"/>
  <c r="B34" i="126"/>
  <c r="C34" i="126"/>
  <c r="D34" i="126"/>
  <c r="E34" i="126"/>
  <c r="G34" i="126"/>
  <c r="B27" i="125"/>
  <c r="C27" i="125"/>
  <c r="D27" i="125"/>
  <c r="E27" i="125"/>
  <c r="G27" i="125"/>
  <c r="H27" i="125"/>
  <c r="I27" i="125"/>
  <c r="J27" i="125"/>
  <c r="K27" i="125"/>
  <c r="L27" i="125"/>
  <c r="B29" i="125"/>
  <c r="C29" i="125"/>
  <c r="D29" i="125"/>
  <c r="D28" i="125" s="1"/>
  <c r="E29" i="125"/>
  <c r="E28" i="125" s="1"/>
  <c r="G29" i="125"/>
  <c r="H29" i="125"/>
  <c r="I29" i="125"/>
  <c r="I28" i="125" s="1"/>
  <c r="J29" i="125"/>
  <c r="J28" i="125" s="1"/>
  <c r="K29" i="125"/>
  <c r="L29" i="125"/>
  <c r="B30" i="125"/>
  <c r="B28" i="125" s="1"/>
  <c r="C30" i="125"/>
  <c r="C28" i="125" s="1"/>
  <c r="D30" i="125"/>
  <c r="E30" i="125"/>
  <c r="G30" i="125"/>
  <c r="G28" i="125" s="1"/>
  <c r="H30" i="125"/>
  <c r="H28" i="125" s="1"/>
  <c r="I30" i="125"/>
  <c r="J30" i="125"/>
  <c r="K30" i="125"/>
  <c r="K28" i="125" s="1"/>
  <c r="L30" i="125"/>
  <c r="L28" i="125" s="1"/>
  <c r="B31" i="125"/>
  <c r="C31" i="125"/>
  <c r="D31" i="125"/>
  <c r="E31" i="125"/>
  <c r="G31" i="125"/>
  <c r="H31" i="125"/>
  <c r="I31" i="125"/>
  <c r="J31" i="125"/>
  <c r="K31" i="125"/>
  <c r="L31" i="125"/>
  <c r="B33" i="125"/>
  <c r="C33" i="125"/>
  <c r="D33" i="125"/>
  <c r="D32" i="125" s="1"/>
  <c r="E33" i="125"/>
  <c r="E32" i="125" s="1"/>
  <c r="G33" i="125"/>
  <c r="H33" i="125"/>
  <c r="I33" i="125"/>
  <c r="I32" i="125" s="1"/>
  <c r="J33" i="125"/>
  <c r="J32" i="125" s="1"/>
  <c r="K33" i="125"/>
  <c r="L33" i="125"/>
  <c r="B34" i="125"/>
  <c r="B32" i="125" s="1"/>
  <c r="C34" i="125"/>
  <c r="C32" i="125" s="1"/>
  <c r="D34" i="125"/>
  <c r="E34" i="125"/>
  <c r="G34" i="125"/>
  <c r="G32" i="125" s="1"/>
  <c r="H34" i="125"/>
  <c r="H32" i="125" s="1"/>
  <c r="I34" i="125"/>
  <c r="J34" i="125"/>
  <c r="K34" i="125"/>
  <c r="K32" i="125" s="1"/>
  <c r="L34" i="125"/>
  <c r="L32" i="125" s="1"/>
  <c r="K5" i="124"/>
  <c r="M5" i="124" s="1"/>
  <c r="O5" i="124"/>
  <c r="P5" i="124"/>
  <c r="Q5" i="124"/>
  <c r="R5" i="124"/>
  <c r="S5" i="124"/>
  <c r="T5" i="124"/>
  <c r="U5" i="124"/>
  <c r="V5" i="124"/>
  <c r="K6" i="124"/>
  <c r="M6" i="124" s="1"/>
  <c r="K7" i="124"/>
  <c r="N7" i="124" s="1"/>
  <c r="M7" i="124"/>
  <c r="P7" i="124"/>
  <c r="Q7" i="124"/>
  <c r="T7" i="124"/>
  <c r="U7" i="124"/>
  <c r="K8" i="124"/>
  <c r="O8" i="124" s="1"/>
  <c r="M8" i="124"/>
  <c r="N8" i="124"/>
  <c r="P8" i="124"/>
  <c r="Q8" i="124"/>
  <c r="R8" i="124"/>
  <c r="T8" i="124"/>
  <c r="U8" i="124"/>
  <c r="V8" i="124"/>
  <c r="K9" i="124"/>
  <c r="M9" i="124"/>
  <c r="N9" i="124"/>
  <c r="O9" i="124"/>
  <c r="P9" i="124"/>
  <c r="Q9" i="124"/>
  <c r="R9" i="124"/>
  <c r="S9" i="124"/>
  <c r="T9" i="124"/>
  <c r="U9" i="124"/>
  <c r="V9" i="124"/>
  <c r="K10" i="124"/>
  <c r="M10" i="124" s="1"/>
  <c r="T10" i="124"/>
  <c r="K11" i="124"/>
  <c r="N11" i="124" s="1"/>
  <c r="M11" i="124"/>
  <c r="O11" i="124"/>
  <c r="P11" i="124"/>
  <c r="Q11" i="124"/>
  <c r="S11" i="124"/>
  <c r="T11" i="124"/>
  <c r="U11" i="124"/>
  <c r="K12" i="124"/>
  <c r="O12" i="124" s="1"/>
  <c r="N12" i="124"/>
  <c r="P12" i="124"/>
  <c r="R12" i="124"/>
  <c r="T12" i="124"/>
  <c r="V12" i="124"/>
  <c r="K13" i="124"/>
  <c r="M13" i="124"/>
  <c r="N13" i="124"/>
  <c r="O13" i="124"/>
  <c r="P13" i="124"/>
  <c r="Q13" i="124"/>
  <c r="R13" i="124"/>
  <c r="S13" i="124"/>
  <c r="T13" i="124"/>
  <c r="U13" i="124"/>
  <c r="V13" i="124"/>
  <c r="K14" i="124"/>
  <c r="M14" i="124" s="1"/>
  <c r="T14" i="124"/>
  <c r="K15" i="124"/>
  <c r="N15" i="124" s="1"/>
  <c r="M15" i="124"/>
  <c r="O15" i="124"/>
  <c r="P15" i="124"/>
  <c r="Q15" i="124"/>
  <c r="S15" i="124"/>
  <c r="T15" i="124"/>
  <c r="U15" i="124"/>
  <c r="V15" i="124"/>
  <c r="K16" i="124"/>
  <c r="O16" i="124" s="1"/>
  <c r="N16" i="124"/>
  <c r="P16" i="124"/>
  <c r="R16" i="124"/>
  <c r="T16" i="124"/>
  <c r="V16" i="124"/>
  <c r="K17" i="124"/>
  <c r="N17" i="124" s="1"/>
  <c r="M17" i="124"/>
  <c r="O17" i="124"/>
  <c r="P17" i="124"/>
  <c r="Q17" i="124"/>
  <c r="R17" i="124"/>
  <c r="S17" i="124"/>
  <c r="T17" i="124"/>
  <c r="U17" i="124"/>
  <c r="V17" i="124"/>
  <c r="K18" i="124"/>
  <c r="M18" i="124" s="1"/>
  <c r="K19" i="124"/>
  <c r="N19" i="124" s="1"/>
  <c r="M19" i="124"/>
  <c r="O19" i="124"/>
  <c r="P19" i="124"/>
  <c r="Q19" i="124"/>
  <c r="R19" i="124"/>
  <c r="S19" i="124"/>
  <c r="T19" i="124"/>
  <c r="U19" i="124"/>
  <c r="V19" i="124"/>
  <c r="K20" i="124"/>
  <c r="O20" i="124" s="1"/>
  <c r="N20" i="124"/>
  <c r="P20" i="124"/>
  <c r="R20" i="124"/>
  <c r="T20" i="124"/>
  <c r="U20" i="124"/>
  <c r="V20" i="124"/>
  <c r="K21" i="124"/>
  <c r="N21" i="124" s="1"/>
  <c r="M21" i="124"/>
  <c r="O21" i="124"/>
  <c r="P21" i="124"/>
  <c r="Q21" i="124"/>
  <c r="S21" i="124"/>
  <c r="T21" i="124"/>
  <c r="U21" i="124"/>
  <c r="V21" i="124"/>
  <c r="K22" i="124"/>
  <c r="M22" i="124" s="1"/>
  <c r="K23" i="124"/>
  <c r="M23" i="124"/>
  <c r="N23" i="124"/>
  <c r="O23" i="124"/>
  <c r="P23" i="124"/>
  <c r="Q23" i="124"/>
  <c r="R23" i="124"/>
  <c r="S23" i="124"/>
  <c r="T23" i="124"/>
  <c r="U23" i="124"/>
  <c r="V23" i="124"/>
  <c r="K24" i="124"/>
  <c r="O24" i="124" s="1"/>
  <c r="N24" i="124"/>
  <c r="P24" i="124"/>
  <c r="R24" i="124"/>
  <c r="S24" i="124"/>
  <c r="T24" i="124"/>
  <c r="V24" i="124"/>
  <c r="K25" i="124"/>
  <c r="N25" i="124" s="1"/>
  <c r="M25" i="124"/>
  <c r="O25" i="124"/>
  <c r="P25" i="124"/>
  <c r="Q25" i="124"/>
  <c r="S25" i="124"/>
  <c r="T25" i="124"/>
  <c r="U25" i="124"/>
  <c r="V25" i="124"/>
  <c r="B26" i="124"/>
  <c r="C26" i="124"/>
  <c r="D26" i="124"/>
  <c r="E26" i="124"/>
  <c r="F26" i="124"/>
  <c r="G26" i="124"/>
  <c r="H26" i="124"/>
  <c r="I26" i="124"/>
  <c r="J26" i="124"/>
  <c r="B28" i="124"/>
  <c r="B27" i="124" s="1"/>
  <c r="C28" i="124"/>
  <c r="C27" i="124" s="1"/>
  <c r="D28" i="124"/>
  <c r="D27" i="124" s="1"/>
  <c r="E28" i="124"/>
  <c r="E27" i="124" s="1"/>
  <c r="F28" i="124"/>
  <c r="G28" i="124"/>
  <c r="G27" i="124" s="1"/>
  <c r="H28" i="124"/>
  <c r="H27" i="124" s="1"/>
  <c r="I28" i="124"/>
  <c r="I27" i="124" s="1"/>
  <c r="J28" i="124"/>
  <c r="B29" i="124"/>
  <c r="C29" i="124"/>
  <c r="D29" i="124"/>
  <c r="E29" i="124"/>
  <c r="F29" i="124"/>
  <c r="G29" i="124"/>
  <c r="H29" i="124"/>
  <c r="I29" i="124"/>
  <c r="J29" i="124"/>
  <c r="B30" i="124"/>
  <c r="C30" i="124"/>
  <c r="D30" i="124"/>
  <c r="E30" i="124"/>
  <c r="F30" i="124"/>
  <c r="G30" i="124"/>
  <c r="H30" i="124"/>
  <c r="I30" i="124"/>
  <c r="J30" i="124"/>
  <c r="B32" i="124"/>
  <c r="C32" i="124"/>
  <c r="C31" i="124" s="1"/>
  <c r="D32" i="124"/>
  <c r="D31" i="124" s="1"/>
  <c r="E32" i="124"/>
  <c r="E31" i="124" s="1"/>
  <c r="F32" i="124"/>
  <c r="G32" i="124"/>
  <c r="G31" i="124" s="1"/>
  <c r="H32" i="124"/>
  <c r="H31" i="124" s="1"/>
  <c r="I32" i="124"/>
  <c r="I31" i="124" s="1"/>
  <c r="J32" i="124"/>
  <c r="J31" i="124" s="1"/>
  <c r="B33" i="124"/>
  <c r="M33" i="124" s="1"/>
  <c r="C33" i="124"/>
  <c r="D33" i="124"/>
  <c r="E33" i="124"/>
  <c r="F33" i="124"/>
  <c r="Q33" i="124" s="1"/>
  <c r="G33" i="124"/>
  <c r="H33" i="124"/>
  <c r="I33" i="124"/>
  <c r="J33" i="124"/>
  <c r="U33" i="124" s="1"/>
  <c r="K33" i="124"/>
  <c r="N33" i="124"/>
  <c r="O33" i="124"/>
  <c r="P33" i="124"/>
  <c r="R33" i="124"/>
  <c r="S33" i="124"/>
  <c r="T33" i="124"/>
  <c r="V33" i="124"/>
  <c r="G5" i="123"/>
  <c r="N5" i="123"/>
  <c r="U5" i="123"/>
  <c r="U26" i="123" s="1"/>
  <c r="G6" i="123"/>
  <c r="G26" i="123" s="1"/>
  <c r="N6" i="123"/>
  <c r="U6" i="123"/>
  <c r="G7" i="123"/>
  <c r="N7" i="123"/>
  <c r="N26" i="123" s="1"/>
  <c r="U7" i="123"/>
  <c r="G8" i="123"/>
  <c r="N8" i="123"/>
  <c r="N29" i="123" s="1"/>
  <c r="U8" i="123"/>
  <c r="U29" i="123" s="1"/>
  <c r="G9" i="123"/>
  <c r="N9" i="123"/>
  <c r="U9" i="123"/>
  <c r="G10" i="123"/>
  <c r="G29" i="123" s="1"/>
  <c r="N10" i="123"/>
  <c r="U10" i="123"/>
  <c r="G11" i="123"/>
  <c r="N11" i="123"/>
  <c r="U11" i="123"/>
  <c r="G12" i="123"/>
  <c r="N12" i="123"/>
  <c r="U12" i="123"/>
  <c r="G13" i="123"/>
  <c r="N13" i="123"/>
  <c r="U13" i="123"/>
  <c r="G14" i="123"/>
  <c r="G30" i="123" s="1"/>
  <c r="N14" i="123"/>
  <c r="U14" i="123"/>
  <c r="G15" i="123"/>
  <c r="N15" i="123"/>
  <c r="N30" i="123" s="1"/>
  <c r="U15" i="123"/>
  <c r="G16" i="123"/>
  <c r="N16" i="123"/>
  <c r="U16" i="123"/>
  <c r="U30" i="123" s="1"/>
  <c r="G17" i="123"/>
  <c r="N17" i="123"/>
  <c r="U17" i="123"/>
  <c r="G18" i="123"/>
  <c r="G32" i="123" s="1"/>
  <c r="G31" i="123" s="1"/>
  <c r="N18" i="123"/>
  <c r="U18" i="123"/>
  <c r="G19" i="123"/>
  <c r="N19" i="123"/>
  <c r="N32" i="123" s="1"/>
  <c r="N31" i="123" s="1"/>
  <c r="U19" i="123"/>
  <c r="G20" i="123"/>
  <c r="N20" i="123"/>
  <c r="U20" i="123"/>
  <c r="U32" i="123" s="1"/>
  <c r="G21" i="123"/>
  <c r="N21" i="123"/>
  <c r="U21" i="123"/>
  <c r="G22" i="123"/>
  <c r="N22" i="123"/>
  <c r="U22" i="123"/>
  <c r="G23" i="123"/>
  <c r="N23" i="123"/>
  <c r="U23" i="123"/>
  <c r="G24" i="123"/>
  <c r="N24" i="123"/>
  <c r="N33" i="123" s="1"/>
  <c r="U24" i="123"/>
  <c r="U33" i="123" s="1"/>
  <c r="G25" i="123"/>
  <c r="N25" i="123"/>
  <c r="U25" i="123"/>
  <c r="B26" i="123"/>
  <c r="C26" i="123"/>
  <c r="D26" i="123"/>
  <c r="E26" i="123"/>
  <c r="F26" i="123"/>
  <c r="I26" i="123"/>
  <c r="J26" i="123"/>
  <c r="K26" i="123"/>
  <c r="L26" i="123"/>
  <c r="M26" i="123"/>
  <c r="P26" i="123"/>
  <c r="Q26" i="123"/>
  <c r="R26" i="123"/>
  <c r="S26" i="123"/>
  <c r="T26" i="123"/>
  <c r="B28" i="123"/>
  <c r="B27" i="123" s="1"/>
  <c r="C28" i="123"/>
  <c r="D28" i="123"/>
  <c r="E28" i="123"/>
  <c r="E27" i="123" s="1"/>
  <c r="F28" i="123"/>
  <c r="F27" i="123" s="1"/>
  <c r="I28" i="123"/>
  <c r="J28" i="123"/>
  <c r="J27" i="123" s="1"/>
  <c r="K28" i="123"/>
  <c r="K27" i="123" s="1"/>
  <c r="L28" i="123"/>
  <c r="M28" i="123"/>
  <c r="P28" i="123"/>
  <c r="P27" i="123" s="1"/>
  <c r="Q28" i="123"/>
  <c r="R28" i="123"/>
  <c r="S28" i="123"/>
  <c r="S27" i="123" s="1"/>
  <c r="T28" i="123"/>
  <c r="T27" i="123" s="1"/>
  <c r="B29" i="123"/>
  <c r="C29" i="123"/>
  <c r="C27" i="123" s="1"/>
  <c r="D29" i="123"/>
  <c r="D27" i="123" s="1"/>
  <c r="E29" i="123"/>
  <c r="F29" i="123"/>
  <c r="I29" i="123"/>
  <c r="I27" i="123" s="1"/>
  <c r="J29" i="123"/>
  <c r="K29" i="123"/>
  <c r="L29" i="123"/>
  <c r="L27" i="123" s="1"/>
  <c r="M29" i="123"/>
  <c r="M27" i="123" s="1"/>
  <c r="P29" i="123"/>
  <c r="Q29" i="123"/>
  <c r="Q27" i="123" s="1"/>
  <c r="R29" i="123"/>
  <c r="R27" i="123" s="1"/>
  <c r="S29" i="123"/>
  <c r="T29" i="123"/>
  <c r="B30" i="123"/>
  <c r="C30" i="123"/>
  <c r="D30" i="123"/>
  <c r="E30" i="123"/>
  <c r="F30" i="123"/>
  <c r="I30" i="123"/>
  <c r="J30" i="123"/>
  <c r="K30" i="123"/>
  <c r="L30" i="123"/>
  <c r="M30" i="123"/>
  <c r="P30" i="123"/>
  <c r="Q30" i="123"/>
  <c r="R30" i="123"/>
  <c r="S30" i="123"/>
  <c r="T30" i="123"/>
  <c r="B32" i="123"/>
  <c r="B31" i="123" s="1"/>
  <c r="C32" i="123"/>
  <c r="D32" i="123"/>
  <c r="E32" i="123"/>
  <c r="E31" i="123" s="1"/>
  <c r="F32" i="123"/>
  <c r="F31" i="123" s="1"/>
  <c r="I32" i="123"/>
  <c r="J32" i="123"/>
  <c r="J31" i="123" s="1"/>
  <c r="K32" i="123"/>
  <c r="K31" i="123" s="1"/>
  <c r="L32" i="123"/>
  <c r="M32" i="123"/>
  <c r="P32" i="123"/>
  <c r="P31" i="123" s="1"/>
  <c r="Q32" i="123"/>
  <c r="R32" i="123"/>
  <c r="S32" i="123"/>
  <c r="S31" i="123" s="1"/>
  <c r="T32" i="123"/>
  <c r="T31" i="123" s="1"/>
  <c r="B33" i="123"/>
  <c r="C33" i="123"/>
  <c r="C31" i="123" s="1"/>
  <c r="D33" i="123"/>
  <c r="D31" i="123" s="1"/>
  <c r="E33" i="123"/>
  <c r="F33" i="123"/>
  <c r="G33" i="123"/>
  <c r="I33" i="123"/>
  <c r="I31" i="123" s="1"/>
  <c r="J33" i="123"/>
  <c r="K33" i="123"/>
  <c r="L33" i="123"/>
  <c r="L31" i="123" s="1"/>
  <c r="M33" i="123"/>
  <c r="M31" i="123" s="1"/>
  <c r="P33" i="123"/>
  <c r="Q33" i="123"/>
  <c r="Q31" i="123" s="1"/>
  <c r="R33" i="123"/>
  <c r="R31" i="123" s="1"/>
  <c r="S33" i="123"/>
  <c r="T33" i="123"/>
  <c r="B26" i="122"/>
  <c r="C26" i="122"/>
  <c r="E26" i="122"/>
  <c r="G26" i="122"/>
  <c r="B28" i="122"/>
  <c r="C28" i="122"/>
  <c r="E28" i="122"/>
  <c r="G28" i="122"/>
  <c r="B29" i="122"/>
  <c r="C29" i="122"/>
  <c r="E29" i="122"/>
  <c r="G29" i="122"/>
  <c r="B30" i="122"/>
  <c r="C30" i="122"/>
  <c r="E30" i="122"/>
  <c r="G30" i="122"/>
  <c r="B32" i="122"/>
  <c r="C32" i="122"/>
  <c r="E32" i="122"/>
  <c r="G32" i="122"/>
  <c r="B33" i="122"/>
  <c r="C33" i="122"/>
  <c r="E33" i="122"/>
  <c r="G33" i="122"/>
  <c r="G32" i="126" l="1"/>
  <c r="B32" i="126"/>
  <c r="G28" i="126"/>
  <c r="B28" i="126"/>
  <c r="E32" i="126"/>
  <c r="E28" i="126"/>
  <c r="C27" i="122"/>
  <c r="B27" i="122"/>
  <c r="G27" i="122"/>
  <c r="G31" i="122"/>
  <c r="B31" i="122"/>
  <c r="E27" i="122"/>
  <c r="C31" i="122"/>
  <c r="E31" i="122"/>
  <c r="Q32" i="124"/>
  <c r="U26" i="124"/>
  <c r="B31" i="124"/>
  <c r="F27" i="124"/>
  <c r="P22" i="124"/>
  <c r="P18" i="124"/>
  <c r="P14" i="124"/>
  <c r="P10" i="124"/>
  <c r="T6" i="124"/>
  <c r="R25" i="124"/>
  <c r="U24" i="124"/>
  <c r="Q24" i="124"/>
  <c r="M24" i="124"/>
  <c r="S22" i="124"/>
  <c r="O22" i="124"/>
  <c r="R21" i="124"/>
  <c r="Q20" i="124"/>
  <c r="M20" i="124"/>
  <c r="S18" i="124"/>
  <c r="O18" i="124"/>
  <c r="U16" i="124"/>
  <c r="Q16" i="124"/>
  <c r="M16" i="124"/>
  <c r="S14" i="124"/>
  <c r="O14" i="124"/>
  <c r="U12" i="124"/>
  <c r="Q12" i="124"/>
  <c r="M12" i="124"/>
  <c r="S10" i="124"/>
  <c r="O10" i="124"/>
  <c r="S6" i="124"/>
  <c r="O6" i="124"/>
  <c r="N5" i="124"/>
  <c r="F31" i="124"/>
  <c r="J27" i="124"/>
  <c r="V22" i="124"/>
  <c r="R22" i="124"/>
  <c r="N22" i="124"/>
  <c r="V18" i="124"/>
  <c r="R18" i="124"/>
  <c r="N18" i="124"/>
  <c r="V14" i="124"/>
  <c r="R14" i="124"/>
  <c r="N14" i="124"/>
  <c r="V10" i="124"/>
  <c r="R10" i="124"/>
  <c r="N10" i="124"/>
  <c r="S7" i="124"/>
  <c r="O7" i="124"/>
  <c r="V6" i="124"/>
  <c r="R6" i="124"/>
  <c r="N6" i="124"/>
  <c r="T22" i="124"/>
  <c r="T18" i="124"/>
  <c r="P6" i="124"/>
  <c r="K32" i="124"/>
  <c r="K30" i="124"/>
  <c r="U30" i="124" s="1"/>
  <c r="K29" i="124"/>
  <c r="U29" i="124" s="1"/>
  <c r="K28" i="124"/>
  <c r="Q28" i="124" s="1"/>
  <c r="K26" i="124"/>
  <c r="U22" i="124"/>
  <c r="Q22" i="124"/>
  <c r="S20" i="124"/>
  <c r="U18" i="124"/>
  <c r="Q18" i="124"/>
  <c r="S16" i="124"/>
  <c r="R15" i="124"/>
  <c r="U14" i="124"/>
  <c r="Q14" i="124"/>
  <c r="S12" i="124"/>
  <c r="V11" i="124"/>
  <c r="R11" i="124"/>
  <c r="U10" i="124"/>
  <c r="Q10" i="124"/>
  <c r="S8" i="124"/>
  <c r="V7" i="124"/>
  <c r="R7" i="124"/>
  <c r="U6" i="124"/>
  <c r="Q6" i="124"/>
  <c r="U31" i="123"/>
  <c r="N28" i="123"/>
  <c r="N27" i="123" s="1"/>
  <c r="U28" i="123"/>
  <c r="U27" i="123" s="1"/>
  <c r="G28" i="123"/>
  <c r="G27" i="123" s="1"/>
  <c r="B26" i="121"/>
  <c r="C26" i="121"/>
  <c r="D26" i="121"/>
  <c r="E26" i="121"/>
  <c r="F26" i="121"/>
  <c r="G26" i="121"/>
  <c r="H26" i="121"/>
  <c r="I26" i="121"/>
  <c r="J26" i="121"/>
  <c r="K26" i="121"/>
  <c r="L26" i="121"/>
  <c r="M26" i="121"/>
  <c r="N26" i="121"/>
  <c r="O26" i="121"/>
  <c r="B28" i="121"/>
  <c r="B27" i="121" s="1"/>
  <c r="C28" i="121"/>
  <c r="D28" i="121"/>
  <c r="D27" i="121" s="1"/>
  <c r="E28" i="121"/>
  <c r="E27" i="121" s="1"/>
  <c r="F28" i="121"/>
  <c r="G28" i="121"/>
  <c r="G27" i="121" s="1"/>
  <c r="H28" i="121"/>
  <c r="I28" i="121"/>
  <c r="I27" i="121" s="1"/>
  <c r="J28" i="121"/>
  <c r="J27" i="121" s="1"/>
  <c r="K28" i="121"/>
  <c r="K27" i="121" s="1"/>
  <c r="L28" i="121"/>
  <c r="L27" i="121" s="1"/>
  <c r="M28" i="121"/>
  <c r="M27" i="121" s="1"/>
  <c r="N28" i="121"/>
  <c r="O28" i="121"/>
  <c r="O27" i="121" s="1"/>
  <c r="B29" i="121"/>
  <c r="C29" i="121"/>
  <c r="D29" i="121"/>
  <c r="E29" i="121"/>
  <c r="F29" i="121"/>
  <c r="G29" i="121"/>
  <c r="H29" i="121"/>
  <c r="H27" i="121" s="1"/>
  <c r="I29" i="121"/>
  <c r="J29" i="121"/>
  <c r="K29" i="121"/>
  <c r="L29" i="121"/>
  <c r="M29" i="121"/>
  <c r="N29" i="121"/>
  <c r="O29" i="121"/>
  <c r="B30" i="121"/>
  <c r="C30" i="121"/>
  <c r="D30" i="121"/>
  <c r="E30" i="121"/>
  <c r="F30" i="121"/>
  <c r="G30" i="121"/>
  <c r="H30" i="121"/>
  <c r="I30" i="121"/>
  <c r="J30" i="121"/>
  <c r="K30" i="121"/>
  <c r="L30" i="121"/>
  <c r="M30" i="121"/>
  <c r="N30" i="121"/>
  <c r="O30" i="121"/>
  <c r="B32" i="121"/>
  <c r="B31" i="121" s="1"/>
  <c r="C32" i="121"/>
  <c r="D32" i="121"/>
  <c r="E32" i="121"/>
  <c r="E31" i="121" s="1"/>
  <c r="F32" i="121"/>
  <c r="F31" i="121" s="1"/>
  <c r="G32" i="121"/>
  <c r="H32" i="121"/>
  <c r="I32" i="121"/>
  <c r="I31" i="121" s="1"/>
  <c r="J32" i="121"/>
  <c r="J31" i="121" s="1"/>
  <c r="K32" i="121"/>
  <c r="L32" i="121"/>
  <c r="M32" i="121"/>
  <c r="M31" i="121" s="1"/>
  <c r="N32" i="121"/>
  <c r="N31" i="121" s="1"/>
  <c r="O32" i="121"/>
  <c r="B33" i="121"/>
  <c r="C33" i="121"/>
  <c r="D33" i="121"/>
  <c r="D31" i="121" s="1"/>
  <c r="E33" i="121"/>
  <c r="F33" i="121"/>
  <c r="G33" i="121"/>
  <c r="H33" i="121"/>
  <c r="H31" i="121" s="1"/>
  <c r="I33" i="121"/>
  <c r="J33" i="121"/>
  <c r="K33" i="121"/>
  <c r="L33" i="121"/>
  <c r="L31" i="121" s="1"/>
  <c r="M33" i="121"/>
  <c r="N33" i="121"/>
  <c r="O33" i="121"/>
  <c r="K31" i="121" l="1"/>
  <c r="C31" i="121"/>
  <c r="N27" i="121"/>
  <c r="F27" i="121"/>
  <c r="O31" i="121"/>
  <c r="G31" i="121"/>
  <c r="C27" i="121"/>
  <c r="P26" i="124"/>
  <c r="T26" i="124"/>
  <c r="O26" i="124"/>
  <c r="N26" i="124"/>
  <c r="R26" i="124"/>
  <c r="V26" i="124"/>
  <c r="S26" i="124"/>
  <c r="K31" i="124"/>
  <c r="P32" i="124"/>
  <c r="T32" i="124"/>
  <c r="S32" i="124"/>
  <c r="N32" i="124"/>
  <c r="R32" i="124"/>
  <c r="V32" i="124"/>
  <c r="O32" i="124"/>
  <c r="Q31" i="124"/>
  <c r="Q29" i="124"/>
  <c r="P30" i="124"/>
  <c r="T30" i="124"/>
  <c r="S30" i="124"/>
  <c r="O30" i="124"/>
  <c r="N30" i="124"/>
  <c r="R30" i="124"/>
  <c r="V30" i="124"/>
  <c r="K27" i="124"/>
  <c r="P28" i="124"/>
  <c r="T28" i="124"/>
  <c r="O28" i="124"/>
  <c r="S28" i="124"/>
  <c r="N28" i="124"/>
  <c r="R28" i="124"/>
  <c r="V28" i="124"/>
  <c r="M28" i="124"/>
  <c r="M26" i="124"/>
  <c r="M29" i="124"/>
  <c r="U28" i="124"/>
  <c r="U27" i="124"/>
  <c r="Q30" i="124"/>
  <c r="P29" i="124"/>
  <c r="T29" i="124"/>
  <c r="O29" i="124"/>
  <c r="N29" i="124"/>
  <c r="R29" i="124"/>
  <c r="V29" i="124"/>
  <c r="S29" i="124"/>
  <c r="U32" i="124"/>
  <c r="Q27" i="124"/>
  <c r="M30" i="124"/>
  <c r="Q26" i="124"/>
  <c r="M32" i="124"/>
  <c r="C26" i="120"/>
  <c r="D26" i="120"/>
  <c r="E26" i="120"/>
  <c r="F26" i="120"/>
  <c r="G26" i="120"/>
  <c r="H26" i="120"/>
  <c r="I26" i="120"/>
  <c r="J26" i="120"/>
  <c r="K26" i="120"/>
  <c r="L26" i="120"/>
  <c r="M26" i="120"/>
  <c r="N26" i="120"/>
  <c r="O26" i="120"/>
  <c r="P26" i="120"/>
  <c r="Q26" i="120"/>
  <c r="R26" i="120"/>
  <c r="S26" i="120"/>
  <c r="T26" i="120"/>
  <c r="U26" i="120"/>
  <c r="V26" i="120"/>
  <c r="W26" i="120"/>
  <c r="X26" i="120"/>
  <c r="Y26" i="120"/>
  <c r="Z26" i="120"/>
  <c r="AA26" i="120"/>
  <c r="Q27" i="120"/>
  <c r="C28" i="120"/>
  <c r="D28" i="120"/>
  <c r="E28" i="120"/>
  <c r="E27" i="120" s="1"/>
  <c r="F28" i="120"/>
  <c r="G28" i="120"/>
  <c r="H28" i="120"/>
  <c r="H27" i="120" s="1"/>
  <c r="I28" i="120"/>
  <c r="I27" i="120" s="1"/>
  <c r="J28" i="120"/>
  <c r="K28" i="120"/>
  <c r="L28" i="120"/>
  <c r="M28" i="120"/>
  <c r="M27" i="120" s="1"/>
  <c r="N28" i="120"/>
  <c r="O28" i="120"/>
  <c r="P28" i="120"/>
  <c r="P27" i="120" s="1"/>
  <c r="Q28" i="120"/>
  <c r="R28" i="120"/>
  <c r="S28" i="120"/>
  <c r="T28" i="120"/>
  <c r="U28" i="120"/>
  <c r="U27" i="120" s="1"/>
  <c r="V28" i="120"/>
  <c r="W28" i="120"/>
  <c r="X28" i="120"/>
  <c r="X27" i="120" s="1"/>
  <c r="Y28" i="120"/>
  <c r="Z28" i="120"/>
  <c r="AA28" i="120"/>
  <c r="C29" i="120"/>
  <c r="D29" i="120"/>
  <c r="E29" i="120"/>
  <c r="F29" i="120"/>
  <c r="G29" i="120"/>
  <c r="H29" i="120"/>
  <c r="I29" i="120"/>
  <c r="J29" i="120"/>
  <c r="K29" i="120"/>
  <c r="L29" i="120"/>
  <c r="M29" i="120"/>
  <c r="N29" i="120"/>
  <c r="O29" i="120"/>
  <c r="P29" i="120"/>
  <c r="Q29" i="120"/>
  <c r="R29" i="120"/>
  <c r="S29" i="120"/>
  <c r="T29" i="120"/>
  <c r="U29" i="120"/>
  <c r="V29" i="120"/>
  <c r="W29" i="120"/>
  <c r="X29" i="120"/>
  <c r="Y29" i="120"/>
  <c r="Y27" i="120" s="1"/>
  <c r="Z29" i="120"/>
  <c r="AA29" i="120"/>
  <c r="C30" i="120"/>
  <c r="D30" i="120"/>
  <c r="E30" i="120"/>
  <c r="F30" i="120"/>
  <c r="G30" i="120"/>
  <c r="H30" i="120"/>
  <c r="I30" i="120"/>
  <c r="J30" i="120"/>
  <c r="K30" i="120"/>
  <c r="L30" i="120"/>
  <c r="M30" i="120"/>
  <c r="N30" i="120"/>
  <c r="O30" i="120"/>
  <c r="P30" i="120"/>
  <c r="Q30" i="120"/>
  <c r="R30" i="120"/>
  <c r="S30" i="120"/>
  <c r="T30" i="120"/>
  <c r="U30" i="120"/>
  <c r="V30" i="120"/>
  <c r="W30" i="120"/>
  <c r="X30" i="120"/>
  <c r="Y30" i="120"/>
  <c r="Z30" i="120"/>
  <c r="AA30" i="120"/>
  <c r="M31" i="120"/>
  <c r="C32" i="120"/>
  <c r="D32" i="120"/>
  <c r="D31" i="120" s="1"/>
  <c r="E32" i="120"/>
  <c r="E31" i="120" s="1"/>
  <c r="F32" i="120"/>
  <c r="G32" i="120"/>
  <c r="G31" i="120" s="1"/>
  <c r="H32" i="120"/>
  <c r="I32" i="120"/>
  <c r="I31" i="120" s="1"/>
  <c r="J32" i="120"/>
  <c r="K32" i="120"/>
  <c r="L32" i="120"/>
  <c r="L31" i="120" s="1"/>
  <c r="M32" i="120"/>
  <c r="N32" i="120"/>
  <c r="O32" i="120"/>
  <c r="O31" i="120" s="1"/>
  <c r="P32" i="120"/>
  <c r="Q32" i="120"/>
  <c r="Q31" i="120" s="1"/>
  <c r="R32" i="120"/>
  <c r="S32" i="120"/>
  <c r="T32" i="120"/>
  <c r="T31" i="120" s="1"/>
  <c r="U32" i="120"/>
  <c r="V32" i="120"/>
  <c r="W32" i="120"/>
  <c r="W31" i="120" s="1"/>
  <c r="X32" i="120"/>
  <c r="Y32" i="120"/>
  <c r="Z32" i="120"/>
  <c r="AA32" i="120"/>
  <c r="C33" i="120"/>
  <c r="D33" i="120"/>
  <c r="E33" i="120"/>
  <c r="F33" i="120"/>
  <c r="G33" i="120"/>
  <c r="H33" i="120"/>
  <c r="I33" i="120"/>
  <c r="J33" i="120"/>
  <c r="K33" i="120"/>
  <c r="L33" i="120"/>
  <c r="M33" i="120"/>
  <c r="N33" i="120"/>
  <c r="O33" i="120"/>
  <c r="P33" i="120"/>
  <c r="Q33" i="120"/>
  <c r="R33" i="120"/>
  <c r="S33" i="120"/>
  <c r="T33" i="120"/>
  <c r="U33" i="120"/>
  <c r="U31" i="120" s="1"/>
  <c r="V33" i="120"/>
  <c r="W33" i="120"/>
  <c r="X33" i="120"/>
  <c r="Y33" i="120"/>
  <c r="Y31" i="120" s="1"/>
  <c r="Z33" i="120"/>
  <c r="AA33" i="120"/>
  <c r="S31" i="120" l="1"/>
  <c r="C31" i="120"/>
  <c r="L27" i="120"/>
  <c r="Z31" i="120"/>
  <c r="R31" i="120"/>
  <c r="J31" i="120"/>
  <c r="AA27" i="120"/>
  <c r="S27" i="120"/>
  <c r="K27" i="120"/>
  <c r="C27" i="120"/>
  <c r="Z27" i="120"/>
  <c r="R27" i="120"/>
  <c r="J27" i="120"/>
  <c r="X31" i="120"/>
  <c r="P31" i="120"/>
  <c r="H31" i="120"/>
  <c r="AA31" i="120"/>
  <c r="K31" i="120"/>
  <c r="T27" i="120"/>
  <c r="D27" i="120"/>
  <c r="V31" i="120"/>
  <c r="N31" i="120"/>
  <c r="F31" i="120"/>
  <c r="W27" i="120"/>
  <c r="O27" i="120"/>
  <c r="G27" i="120"/>
  <c r="V27" i="120"/>
  <c r="N27" i="120"/>
  <c r="F27" i="120"/>
  <c r="V27" i="124"/>
  <c r="M27" i="124"/>
  <c r="N27" i="124"/>
  <c r="T27" i="124"/>
  <c r="S27" i="124"/>
  <c r="R27" i="124"/>
  <c r="P27" i="124"/>
  <c r="O27" i="124"/>
  <c r="V31" i="124"/>
  <c r="S31" i="124"/>
  <c r="N31" i="124"/>
  <c r="O31" i="124"/>
  <c r="T31" i="124"/>
  <c r="P31" i="124"/>
  <c r="U31" i="124"/>
  <c r="R31" i="124"/>
  <c r="M31" i="124"/>
  <c r="B26" i="119"/>
  <c r="C26" i="119"/>
  <c r="D26" i="119"/>
  <c r="E26" i="119"/>
  <c r="F26" i="119"/>
  <c r="G26" i="119"/>
  <c r="H26" i="119"/>
  <c r="I26" i="119"/>
  <c r="J26" i="119"/>
  <c r="K26" i="119"/>
  <c r="L26" i="119"/>
  <c r="M26" i="119"/>
  <c r="N26" i="119"/>
  <c r="O26" i="119"/>
  <c r="P26" i="119"/>
  <c r="Q26" i="119"/>
  <c r="O27" i="119"/>
  <c r="B28" i="119"/>
  <c r="C28" i="119"/>
  <c r="C27" i="119" s="1"/>
  <c r="D28" i="119"/>
  <c r="E28" i="119"/>
  <c r="F28" i="119"/>
  <c r="G28" i="119"/>
  <c r="G27" i="119" s="1"/>
  <c r="H28" i="119"/>
  <c r="I28" i="119"/>
  <c r="J28" i="119"/>
  <c r="K28" i="119"/>
  <c r="K27" i="119" s="1"/>
  <c r="L28" i="119"/>
  <c r="M28" i="119"/>
  <c r="N28" i="119"/>
  <c r="O28" i="119"/>
  <c r="P28" i="119"/>
  <c r="P27" i="119" s="1"/>
  <c r="Q28" i="119"/>
  <c r="B29" i="119"/>
  <c r="C29" i="119"/>
  <c r="D29" i="119"/>
  <c r="E29" i="119"/>
  <c r="F29" i="119"/>
  <c r="G29" i="119"/>
  <c r="H29" i="119"/>
  <c r="I29" i="119"/>
  <c r="J29" i="119"/>
  <c r="K29" i="119"/>
  <c r="L29" i="119"/>
  <c r="M29" i="119"/>
  <c r="N29" i="119"/>
  <c r="O29" i="119"/>
  <c r="P29" i="119"/>
  <c r="Q29" i="119"/>
  <c r="B30" i="119"/>
  <c r="C30" i="119"/>
  <c r="D30" i="119"/>
  <c r="E30" i="119"/>
  <c r="F30" i="119"/>
  <c r="G30" i="119"/>
  <c r="H30" i="119"/>
  <c r="I30" i="119"/>
  <c r="J30" i="119"/>
  <c r="K30" i="119"/>
  <c r="L30" i="119"/>
  <c r="M30" i="119"/>
  <c r="N30" i="119"/>
  <c r="O30" i="119"/>
  <c r="P30" i="119"/>
  <c r="Q30" i="119"/>
  <c r="C31" i="119"/>
  <c r="K31" i="119"/>
  <c r="B32" i="119"/>
  <c r="C32" i="119"/>
  <c r="D32" i="119"/>
  <c r="D31" i="119" s="1"/>
  <c r="E32" i="119"/>
  <c r="E31" i="119" s="1"/>
  <c r="F32" i="119"/>
  <c r="G32" i="119"/>
  <c r="G31" i="119" s="1"/>
  <c r="H32" i="119"/>
  <c r="H31" i="119" s="1"/>
  <c r="I32" i="119"/>
  <c r="J32" i="119"/>
  <c r="K32" i="119"/>
  <c r="L32" i="119"/>
  <c r="M32" i="119"/>
  <c r="N32" i="119"/>
  <c r="O32" i="119"/>
  <c r="O31" i="119" s="1"/>
  <c r="P32" i="119"/>
  <c r="P31" i="119" s="1"/>
  <c r="Q32" i="119"/>
  <c r="B33" i="119"/>
  <c r="C33" i="119"/>
  <c r="D33" i="119"/>
  <c r="E33" i="119"/>
  <c r="F33" i="119"/>
  <c r="G33" i="119"/>
  <c r="H33" i="119"/>
  <c r="I33" i="119"/>
  <c r="J33" i="119"/>
  <c r="K33" i="119"/>
  <c r="L33" i="119"/>
  <c r="M33" i="119"/>
  <c r="N33" i="119"/>
  <c r="O33" i="119"/>
  <c r="P33" i="119"/>
  <c r="Q33" i="119"/>
  <c r="B27" i="119" l="1"/>
  <c r="Q27" i="119"/>
  <c r="I27" i="119"/>
  <c r="D27" i="119"/>
  <c r="N31" i="119"/>
  <c r="F31" i="119"/>
  <c r="J27" i="119"/>
  <c r="M31" i="119"/>
  <c r="L31" i="119"/>
  <c r="H27" i="119"/>
  <c r="L27" i="119"/>
  <c r="J31" i="119"/>
  <c r="B31" i="119"/>
  <c r="N27" i="119"/>
  <c r="F27" i="119"/>
  <c r="Q31" i="119"/>
  <c r="I31" i="119"/>
  <c r="M27" i="119"/>
  <c r="E27" i="119"/>
  <c r="B26" i="118"/>
  <c r="C26" i="118"/>
  <c r="D26" i="118"/>
  <c r="E26" i="118"/>
  <c r="F26" i="118"/>
  <c r="G26" i="118"/>
  <c r="H26" i="118"/>
  <c r="I26" i="118"/>
  <c r="J26" i="118"/>
  <c r="K26" i="118"/>
  <c r="L26" i="118"/>
  <c r="M26" i="118"/>
  <c r="N26" i="118"/>
  <c r="O26" i="118"/>
  <c r="P26" i="118"/>
  <c r="Q26" i="118"/>
  <c r="B28" i="118"/>
  <c r="B27" i="118" s="1"/>
  <c r="C28" i="118"/>
  <c r="C27" i="118" s="1"/>
  <c r="D28" i="118"/>
  <c r="D27" i="118" s="1"/>
  <c r="E28" i="118"/>
  <c r="E27" i="118" s="1"/>
  <c r="F28" i="118"/>
  <c r="F27" i="118" s="1"/>
  <c r="G28" i="118"/>
  <c r="G27" i="118" s="1"/>
  <c r="H28" i="118"/>
  <c r="H27" i="118" s="1"/>
  <c r="I28" i="118"/>
  <c r="I27" i="118" s="1"/>
  <c r="J28" i="118"/>
  <c r="J27" i="118" s="1"/>
  <c r="K28" i="118"/>
  <c r="K27" i="118" s="1"/>
  <c r="L28" i="118"/>
  <c r="L27" i="118" s="1"/>
  <c r="M28" i="118"/>
  <c r="M27" i="118" s="1"/>
  <c r="N28" i="118"/>
  <c r="N27" i="118" s="1"/>
  <c r="O28" i="118"/>
  <c r="O27" i="118" s="1"/>
  <c r="P28" i="118"/>
  <c r="P27" i="118" s="1"/>
  <c r="Q28" i="118"/>
  <c r="Q27" i="118" s="1"/>
  <c r="B29" i="118"/>
  <c r="C29" i="118"/>
  <c r="D29" i="118"/>
  <c r="E29" i="118"/>
  <c r="F29" i="118"/>
  <c r="G29" i="118"/>
  <c r="H29" i="118"/>
  <c r="I29" i="118"/>
  <c r="J29" i="118"/>
  <c r="K29" i="118"/>
  <c r="L29" i="118"/>
  <c r="M29" i="118"/>
  <c r="N29" i="118"/>
  <c r="O29" i="118"/>
  <c r="P29" i="118"/>
  <c r="Q29" i="118"/>
  <c r="B30" i="118"/>
  <c r="C30" i="118"/>
  <c r="D30" i="118"/>
  <c r="E30" i="118"/>
  <c r="F30" i="118"/>
  <c r="G30" i="118"/>
  <c r="H30" i="118"/>
  <c r="I30" i="118"/>
  <c r="J30" i="118"/>
  <c r="K30" i="118"/>
  <c r="L30" i="118"/>
  <c r="M30" i="118"/>
  <c r="N30" i="118"/>
  <c r="O30" i="118"/>
  <c r="P30" i="118"/>
  <c r="Q30" i="118"/>
  <c r="B32" i="118"/>
  <c r="B31" i="118" s="1"/>
  <c r="C32" i="118"/>
  <c r="C31" i="118" s="1"/>
  <c r="D32" i="118"/>
  <c r="D31" i="118" s="1"/>
  <c r="E32" i="118"/>
  <c r="E31" i="118" s="1"/>
  <c r="F32" i="118"/>
  <c r="F31" i="118" s="1"/>
  <c r="G32" i="118"/>
  <c r="G31" i="118" s="1"/>
  <c r="H32" i="118"/>
  <c r="H31" i="118" s="1"/>
  <c r="I32" i="118"/>
  <c r="I31" i="118" s="1"/>
  <c r="J32" i="118"/>
  <c r="J31" i="118" s="1"/>
  <c r="K32" i="118"/>
  <c r="K31" i="118" s="1"/>
  <c r="L32" i="118"/>
  <c r="L31" i="118" s="1"/>
  <c r="M32" i="118"/>
  <c r="M31" i="118" s="1"/>
  <c r="N32" i="118"/>
  <c r="N31" i="118" s="1"/>
  <c r="O32" i="118"/>
  <c r="O31" i="118" s="1"/>
  <c r="P32" i="118"/>
  <c r="P31" i="118" s="1"/>
  <c r="Q32" i="118"/>
  <c r="Q31" i="118" s="1"/>
  <c r="B33" i="118"/>
  <c r="C33" i="118"/>
  <c r="D33" i="118"/>
  <c r="E33" i="118"/>
  <c r="F33" i="118"/>
  <c r="G33" i="118"/>
  <c r="H33" i="118"/>
  <c r="I33" i="118"/>
  <c r="J33" i="118"/>
  <c r="K33" i="118"/>
  <c r="L33" i="118"/>
  <c r="M33" i="118"/>
  <c r="N33" i="118"/>
  <c r="O33" i="118"/>
  <c r="P33" i="118"/>
  <c r="Q33" i="118"/>
  <c r="B26" i="117" l="1"/>
  <c r="C26" i="117"/>
  <c r="D26" i="117"/>
  <c r="E26" i="117"/>
  <c r="F26" i="117"/>
  <c r="G26" i="117"/>
  <c r="H26" i="117"/>
  <c r="I26" i="117"/>
  <c r="J26" i="117"/>
  <c r="K26" i="117"/>
  <c r="M26" i="117"/>
  <c r="N26" i="117"/>
  <c r="O26" i="117"/>
  <c r="P26" i="117"/>
  <c r="Q26" i="117"/>
  <c r="R26" i="117"/>
  <c r="S26" i="117"/>
  <c r="T26" i="117"/>
  <c r="U26" i="117"/>
  <c r="V26" i="117"/>
  <c r="B28" i="117"/>
  <c r="C28" i="117"/>
  <c r="D28" i="117"/>
  <c r="E28" i="117"/>
  <c r="E27" i="117" s="1"/>
  <c r="F28" i="117"/>
  <c r="G28" i="117"/>
  <c r="H28" i="117"/>
  <c r="I28" i="117"/>
  <c r="J28" i="117"/>
  <c r="K28" i="117"/>
  <c r="M28" i="117"/>
  <c r="N28" i="117"/>
  <c r="N27" i="117" s="1"/>
  <c r="O28" i="117"/>
  <c r="P28" i="117"/>
  <c r="Q28" i="117"/>
  <c r="R28" i="117"/>
  <c r="S28" i="117"/>
  <c r="T28" i="117"/>
  <c r="U28" i="117"/>
  <c r="V28" i="117"/>
  <c r="V27" i="117" s="1"/>
  <c r="B29" i="117"/>
  <c r="C29" i="117"/>
  <c r="D29" i="117"/>
  <c r="E29" i="117"/>
  <c r="F29" i="117"/>
  <c r="G29" i="117"/>
  <c r="H29" i="117"/>
  <c r="I29" i="117"/>
  <c r="J29" i="117"/>
  <c r="K29" i="117"/>
  <c r="M29" i="117"/>
  <c r="N29" i="117"/>
  <c r="O29" i="117"/>
  <c r="P29" i="117"/>
  <c r="Q29" i="117"/>
  <c r="R29" i="117"/>
  <c r="S29" i="117"/>
  <c r="T29" i="117"/>
  <c r="U29" i="117"/>
  <c r="V29" i="117"/>
  <c r="B30" i="117"/>
  <c r="C30" i="117"/>
  <c r="D30" i="117"/>
  <c r="E30" i="117"/>
  <c r="F30" i="117"/>
  <c r="G30" i="117"/>
  <c r="H30" i="117"/>
  <c r="I30" i="117"/>
  <c r="J30" i="117"/>
  <c r="K30" i="117"/>
  <c r="M30" i="117"/>
  <c r="N30" i="117"/>
  <c r="O30" i="117"/>
  <c r="P30" i="117"/>
  <c r="Q30" i="117"/>
  <c r="R30" i="117"/>
  <c r="S30" i="117"/>
  <c r="T30" i="117"/>
  <c r="U30" i="117"/>
  <c r="V30" i="117"/>
  <c r="B32" i="117"/>
  <c r="C32" i="117"/>
  <c r="D32" i="117"/>
  <c r="E32" i="117"/>
  <c r="F32" i="117"/>
  <c r="G32" i="117"/>
  <c r="H32" i="117"/>
  <c r="I32" i="117"/>
  <c r="I31" i="117" s="1"/>
  <c r="J32" i="117"/>
  <c r="K32" i="117"/>
  <c r="M32" i="117"/>
  <c r="N32" i="117"/>
  <c r="O32" i="117"/>
  <c r="O31" i="117" s="1"/>
  <c r="P32" i="117"/>
  <c r="Q32" i="117"/>
  <c r="Q31" i="117" s="1"/>
  <c r="R32" i="117"/>
  <c r="R31" i="117" s="1"/>
  <c r="S32" i="117"/>
  <c r="T32" i="117"/>
  <c r="U32" i="117"/>
  <c r="V32" i="117"/>
  <c r="B33" i="117"/>
  <c r="C33" i="117"/>
  <c r="D33" i="117"/>
  <c r="E33" i="117"/>
  <c r="F33" i="117"/>
  <c r="G33" i="117"/>
  <c r="H33" i="117"/>
  <c r="I33" i="117"/>
  <c r="J33" i="117"/>
  <c r="K33" i="117"/>
  <c r="M33" i="117"/>
  <c r="N33" i="117"/>
  <c r="O33" i="117"/>
  <c r="P33" i="117"/>
  <c r="Q33" i="117"/>
  <c r="R33" i="117"/>
  <c r="S33" i="117"/>
  <c r="T33" i="117"/>
  <c r="U33" i="117"/>
  <c r="V33" i="117"/>
  <c r="H31" i="117" l="1"/>
  <c r="U27" i="117"/>
  <c r="M27" i="117"/>
  <c r="F31" i="117"/>
  <c r="S27" i="117"/>
  <c r="J27" i="117"/>
  <c r="D27" i="117"/>
  <c r="B27" i="117"/>
  <c r="K31" i="117"/>
  <c r="G27" i="117"/>
  <c r="T31" i="117"/>
  <c r="C31" i="117"/>
  <c r="P27" i="117"/>
  <c r="P31" i="117"/>
  <c r="G31" i="117"/>
  <c r="T27" i="117"/>
  <c r="K27" i="117"/>
  <c r="C27" i="117"/>
  <c r="E31" i="117"/>
  <c r="R27" i="117"/>
  <c r="M31" i="117"/>
  <c r="D31" i="117"/>
  <c r="Q27" i="117"/>
  <c r="H27" i="117"/>
  <c r="V31" i="117"/>
  <c r="N31" i="117"/>
  <c r="I27" i="117"/>
  <c r="U31" i="117"/>
  <c r="S31" i="117"/>
  <c r="J31" i="117"/>
  <c r="B31" i="117"/>
  <c r="O27" i="117"/>
  <c r="F27" i="117"/>
  <c r="M5" i="116"/>
  <c r="Y5" i="116"/>
  <c r="Y26" i="116" s="1"/>
  <c r="M6" i="116"/>
  <c r="M26" i="116" s="1"/>
  <c r="Y6" i="116"/>
  <c r="Y28" i="116" s="1"/>
  <c r="M7" i="116"/>
  <c r="Y7" i="116"/>
  <c r="M8" i="116"/>
  <c r="Y8" i="116"/>
  <c r="Y29" i="116" s="1"/>
  <c r="M9" i="116"/>
  <c r="Y9" i="116"/>
  <c r="M10" i="116"/>
  <c r="Y10" i="116"/>
  <c r="M11" i="116"/>
  <c r="Y11" i="116"/>
  <c r="M12" i="116"/>
  <c r="Y12" i="116"/>
  <c r="M13" i="116"/>
  <c r="Y13" i="116"/>
  <c r="M14" i="116"/>
  <c r="M30" i="116" s="1"/>
  <c r="Y14" i="116"/>
  <c r="Y30" i="116" s="1"/>
  <c r="M15" i="116"/>
  <c r="Y15" i="116"/>
  <c r="M16" i="116"/>
  <c r="Y16" i="116"/>
  <c r="M17" i="116"/>
  <c r="Y17" i="116"/>
  <c r="M18" i="116"/>
  <c r="Y18" i="116"/>
  <c r="Y32" i="116" s="1"/>
  <c r="M19" i="116"/>
  <c r="Y19" i="116"/>
  <c r="M20" i="116"/>
  <c r="Y20" i="116"/>
  <c r="M21" i="116"/>
  <c r="Y21" i="116"/>
  <c r="M22" i="116"/>
  <c r="Y22" i="116"/>
  <c r="M23" i="116"/>
  <c r="Y23" i="116"/>
  <c r="M24" i="116"/>
  <c r="Y24" i="116"/>
  <c r="Y33" i="116" s="1"/>
  <c r="M25" i="116"/>
  <c r="Y25" i="116"/>
  <c r="B26" i="116"/>
  <c r="C26" i="116"/>
  <c r="D26" i="116"/>
  <c r="E26" i="116"/>
  <c r="F26" i="116"/>
  <c r="G26" i="116"/>
  <c r="H26" i="116"/>
  <c r="I26" i="116"/>
  <c r="J26" i="116"/>
  <c r="K26" i="116"/>
  <c r="L26" i="116"/>
  <c r="O26" i="116"/>
  <c r="P26" i="116"/>
  <c r="Q26" i="116"/>
  <c r="R26" i="116"/>
  <c r="S26" i="116"/>
  <c r="T26" i="116"/>
  <c r="U26" i="116"/>
  <c r="V26" i="116"/>
  <c r="W26" i="116"/>
  <c r="X26" i="116"/>
  <c r="C27" i="116"/>
  <c r="D27" i="116"/>
  <c r="G27" i="116"/>
  <c r="H27" i="116"/>
  <c r="K27" i="116"/>
  <c r="L27" i="116"/>
  <c r="P27" i="116"/>
  <c r="Q27" i="116"/>
  <c r="T27" i="116"/>
  <c r="U27" i="116"/>
  <c r="X27" i="116"/>
  <c r="B28" i="116"/>
  <c r="C28" i="116"/>
  <c r="D28" i="116"/>
  <c r="E28" i="116"/>
  <c r="E27" i="116" s="1"/>
  <c r="F28" i="116"/>
  <c r="G28" i="116"/>
  <c r="H28" i="116"/>
  <c r="I28" i="116"/>
  <c r="I27" i="116" s="1"/>
  <c r="J28" i="116"/>
  <c r="K28" i="116"/>
  <c r="L28" i="116"/>
  <c r="M28" i="116"/>
  <c r="M27" i="116" s="1"/>
  <c r="O28" i="116"/>
  <c r="P28" i="116"/>
  <c r="Q28" i="116"/>
  <c r="R28" i="116"/>
  <c r="R27" i="116" s="1"/>
  <c r="S28" i="116"/>
  <c r="T28" i="116"/>
  <c r="U28" i="116"/>
  <c r="V28" i="116"/>
  <c r="V27" i="116" s="1"/>
  <c r="W28" i="116"/>
  <c r="X28" i="116"/>
  <c r="B29" i="116"/>
  <c r="B27" i="116" s="1"/>
  <c r="C29" i="116"/>
  <c r="D29" i="116"/>
  <c r="E29" i="116"/>
  <c r="F29" i="116"/>
  <c r="F27" i="116" s="1"/>
  <c r="G29" i="116"/>
  <c r="H29" i="116"/>
  <c r="I29" i="116"/>
  <c r="J29" i="116"/>
  <c r="J27" i="116" s="1"/>
  <c r="K29" i="116"/>
  <c r="L29" i="116"/>
  <c r="M29" i="116"/>
  <c r="O29" i="116"/>
  <c r="O27" i="116" s="1"/>
  <c r="P29" i="116"/>
  <c r="Q29" i="116"/>
  <c r="R29" i="116"/>
  <c r="S29" i="116"/>
  <c r="S27" i="116" s="1"/>
  <c r="T29" i="116"/>
  <c r="U29" i="116"/>
  <c r="V29" i="116"/>
  <c r="W29" i="116"/>
  <c r="W27" i="116" s="1"/>
  <c r="X29" i="116"/>
  <c r="B30" i="116"/>
  <c r="C30" i="116"/>
  <c r="D30" i="116"/>
  <c r="E30" i="116"/>
  <c r="F30" i="116"/>
  <c r="G30" i="116"/>
  <c r="H30" i="116"/>
  <c r="I30" i="116"/>
  <c r="J30" i="116"/>
  <c r="K30" i="116"/>
  <c r="L30" i="116"/>
  <c r="O30" i="116"/>
  <c r="P30" i="116"/>
  <c r="Q30" i="116"/>
  <c r="R30" i="116"/>
  <c r="S30" i="116"/>
  <c r="T30" i="116"/>
  <c r="U30" i="116"/>
  <c r="V30" i="116"/>
  <c r="W30" i="116"/>
  <c r="X30" i="116"/>
  <c r="C31" i="116"/>
  <c r="D31" i="116"/>
  <c r="G31" i="116"/>
  <c r="H31" i="116"/>
  <c r="K31" i="116"/>
  <c r="L31" i="116"/>
  <c r="P31" i="116"/>
  <c r="Q31" i="116"/>
  <c r="T31" i="116"/>
  <c r="U31" i="116"/>
  <c r="X31" i="116"/>
  <c r="B32" i="116"/>
  <c r="C32" i="116"/>
  <c r="D32" i="116"/>
  <c r="E32" i="116"/>
  <c r="E31" i="116" s="1"/>
  <c r="F32" i="116"/>
  <c r="G32" i="116"/>
  <c r="H32" i="116"/>
  <c r="I32" i="116"/>
  <c r="I31" i="116" s="1"/>
  <c r="J32" i="116"/>
  <c r="K32" i="116"/>
  <c r="L32" i="116"/>
  <c r="M32" i="116"/>
  <c r="M31" i="116" s="1"/>
  <c r="O32" i="116"/>
  <c r="P32" i="116"/>
  <c r="Q32" i="116"/>
  <c r="R32" i="116"/>
  <c r="R31" i="116" s="1"/>
  <c r="S32" i="116"/>
  <c r="T32" i="116"/>
  <c r="U32" i="116"/>
  <c r="V32" i="116"/>
  <c r="V31" i="116" s="1"/>
  <c r="W32" i="116"/>
  <c r="X32" i="116"/>
  <c r="B33" i="116"/>
  <c r="B31" i="116" s="1"/>
  <c r="C33" i="116"/>
  <c r="D33" i="116"/>
  <c r="E33" i="116"/>
  <c r="F33" i="116"/>
  <c r="F31" i="116" s="1"/>
  <c r="G33" i="116"/>
  <c r="H33" i="116"/>
  <c r="I33" i="116"/>
  <c r="J33" i="116"/>
  <c r="J31" i="116" s="1"/>
  <c r="K33" i="116"/>
  <c r="L33" i="116"/>
  <c r="M33" i="116"/>
  <c r="O33" i="116"/>
  <c r="O31" i="116" s="1"/>
  <c r="P33" i="116"/>
  <c r="Q33" i="116"/>
  <c r="R33" i="116"/>
  <c r="S33" i="116"/>
  <c r="S31" i="116" s="1"/>
  <c r="T33" i="116"/>
  <c r="U33" i="116"/>
  <c r="V33" i="116"/>
  <c r="W33" i="116"/>
  <c r="W31" i="116" s="1"/>
  <c r="X33" i="116"/>
  <c r="Y27" i="116" l="1"/>
  <c r="Y31" i="116"/>
  <c r="I5" i="115"/>
  <c r="R5" i="115"/>
  <c r="I6" i="115"/>
  <c r="I26" i="115" s="1"/>
  <c r="R6" i="115"/>
  <c r="R26" i="115" s="1"/>
  <c r="I7" i="115"/>
  <c r="R7" i="115"/>
  <c r="I8" i="115"/>
  <c r="I29" i="115" s="1"/>
  <c r="R8" i="115"/>
  <c r="R29" i="115" s="1"/>
  <c r="I9" i="115"/>
  <c r="R9" i="115"/>
  <c r="I10" i="115"/>
  <c r="R10" i="115"/>
  <c r="I11" i="115"/>
  <c r="R11" i="115"/>
  <c r="I12" i="115"/>
  <c r="R12" i="115"/>
  <c r="I13" i="115"/>
  <c r="R13" i="115"/>
  <c r="I14" i="115"/>
  <c r="I30" i="115" s="1"/>
  <c r="R14" i="115"/>
  <c r="R30" i="115" s="1"/>
  <c r="I15" i="115"/>
  <c r="R15" i="115"/>
  <c r="I16" i="115"/>
  <c r="R16" i="115"/>
  <c r="I17" i="115"/>
  <c r="R17" i="115"/>
  <c r="I18" i="115"/>
  <c r="I32" i="115" s="1"/>
  <c r="R18" i="115"/>
  <c r="R32" i="115" s="1"/>
  <c r="I19" i="115"/>
  <c r="R19" i="115"/>
  <c r="I20" i="115"/>
  <c r="R20" i="115"/>
  <c r="I21" i="115"/>
  <c r="R21" i="115"/>
  <c r="I22" i="115"/>
  <c r="R22" i="115"/>
  <c r="I23" i="115"/>
  <c r="R23" i="115"/>
  <c r="I24" i="115"/>
  <c r="I33" i="115" s="1"/>
  <c r="R24" i="115"/>
  <c r="R33" i="115" s="1"/>
  <c r="I25" i="115"/>
  <c r="R25" i="115"/>
  <c r="B26" i="115"/>
  <c r="C26" i="115"/>
  <c r="D26" i="115"/>
  <c r="E26" i="115"/>
  <c r="F26" i="115"/>
  <c r="G26" i="115"/>
  <c r="H26" i="115"/>
  <c r="K26" i="115"/>
  <c r="L26" i="115"/>
  <c r="M26" i="115"/>
  <c r="N26" i="115"/>
  <c r="O26" i="115"/>
  <c r="P26" i="115"/>
  <c r="Q26" i="115"/>
  <c r="B28" i="115"/>
  <c r="B27" i="115" s="1"/>
  <c r="C28" i="115"/>
  <c r="C27" i="115" s="1"/>
  <c r="D28" i="115"/>
  <c r="D27" i="115" s="1"/>
  <c r="E28" i="115"/>
  <c r="E27" i="115" s="1"/>
  <c r="F28" i="115"/>
  <c r="F27" i="115" s="1"/>
  <c r="G28" i="115"/>
  <c r="G27" i="115" s="1"/>
  <c r="H28" i="115"/>
  <c r="H27" i="115" s="1"/>
  <c r="K28" i="115"/>
  <c r="K27" i="115" s="1"/>
  <c r="L28" i="115"/>
  <c r="L27" i="115" s="1"/>
  <c r="M28" i="115"/>
  <c r="M27" i="115" s="1"/>
  <c r="N28" i="115"/>
  <c r="N27" i="115" s="1"/>
  <c r="O28" i="115"/>
  <c r="O27" i="115" s="1"/>
  <c r="P28" i="115"/>
  <c r="P27" i="115" s="1"/>
  <c r="Q28" i="115"/>
  <c r="Q27" i="115" s="1"/>
  <c r="B29" i="115"/>
  <c r="C29" i="115"/>
  <c r="D29" i="115"/>
  <c r="E29" i="115"/>
  <c r="F29" i="115"/>
  <c r="G29" i="115"/>
  <c r="H29" i="115"/>
  <c r="K29" i="115"/>
  <c r="L29" i="115"/>
  <c r="M29" i="115"/>
  <c r="N29" i="115"/>
  <c r="O29" i="115"/>
  <c r="P29" i="115"/>
  <c r="Q29" i="115"/>
  <c r="B30" i="115"/>
  <c r="C30" i="115"/>
  <c r="D30" i="115"/>
  <c r="E30" i="115"/>
  <c r="F30" i="115"/>
  <c r="G30" i="115"/>
  <c r="H30" i="115"/>
  <c r="K30" i="115"/>
  <c r="L30" i="115"/>
  <c r="M30" i="115"/>
  <c r="N30" i="115"/>
  <c r="O30" i="115"/>
  <c r="P30" i="115"/>
  <c r="Q30" i="115"/>
  <c r="B32" i="115"/>
  <c r="B31" i="115" s="1"/>
  <c r="C32" i="115"/>
  <c r="C31" i="115" s="1"/>
  <c r="D32" i="115"/>
  <c r="D31" i="115" s="1"/>
  <c r="E32" i="115"/>
  <c r="E31" i="115" s="1"/>
  <c r="F32" i="115"/>
  <c r="F31" i="115" s="1"/>
  <c r="G32" i="115"/>
  <c r="G31" i="115" s="1"/>
  <c r="H32" i="115"/>
  <c r="H31" i="115" s="1"/>
  <c r="K32" i="115"/>
  <c r="K31" i="115" s="1"/>
  <c r="L32" i="115"/>
  <c r="L31" i="115" s="1"/>
  <c r="M32" i="115"/>
  <c r="M31" i="115" s="1"/>
  <c r="N32" i="115"/>
  <c r="N31" i="115" s="1"/>
  <c r="O32" i="115"/>
  <c r="O31" i="115" s="1"/>
  <c r="P32" i="115"/>
  <c r="P31" i="115" s="1"/>
  <c r="Q32" i="115"/>
  <c r="Q31" i="115" s="1"/>
  <c r="B33" i="115"/>
  <c r="C33" i="115"/>
  <c r="D33" i="115"/>
  <c r="E33" i="115"/>
  <c r="F33" i="115"/>
  <c r="G33" i="115"/>
  <c r="H33" i="115"/>
  <c r="K33" i="115"/>
  <c r="L33" i="115"/>
  <c r="M33" i="115"/>
  <c r="N33" i="115"/>
  <c r="O33" i="115"/>
  <c r="P33" i="115"/>
  <c r="Q33" i="115"/>
  <c r="R31" i="115" l="1"/>
  <c r="I31" i="115"/>
  <c r="R28" i="115"/>
  <c r="R27" i="115" s="1"/>
  <c r="I28" i="115"/>
  <c r="I27" i="115" s="1"/>
  <c r="I5" i="114"/>
  <c r="R5" i="114"/>
  <c r="I6" i="114"/>
  <c r="I26" i="114" s="1"/>
  <c r="R6" i="114"/>
  <c r="R26" i="114" s="1"/>
  <c r="I7" i="114"/>
  <c r="R7" i="114"/>
  <c r="I8" i="114"/>
  <c r="I29" i="114" s="1"/>
  <c r="R8" i="114"/>
  <c r="R29" i="114" s="1"/>
  <c r="I9" i="114"/>
  <c r="R9" i="114"/>
  <c r="I10" i="114"/>
  <c r="R10" i="114"/>
  <c r="I11" i="114"/>
  <c r="R11" i="114"/>
  <c r="I12" i="114"/>
  <c r="R12" i="114"/>
  <c r="I13" i="114"/>
  <c r="R13" i="114"/>
  <c r="I14" i="114"/>
  <c r="I30" i="114" s="1"/>
  <c r="R14" i="114"/>
  <c r="R30" i="114" s="1"/>
  <c r="I15" i="114"/>
  <c r="R15" i="114"/>
  <c r="I16" i="114"/>
  <c r="R16" i="114"/>
  <c r="I17" i="114"/>
  <c r="R17" i="114"/>
  <c r="I18" i="114"/>
  <c r="I32" i="114" s="1"/>
  <c r="R18" i="114"/>
  <c r="R32" i="114" s="1"/>
  <c r="I19" i="114"/>
  <c r="R19" i="114"/>
  <c r="I20" i="114"/>
  <c r="R20" i="114"/>
  <c r="I21" i="114"/>
  <c r="R21" i="114"/>
  <c r="I22" i="114"/>
  <c r="R22" i="114"/>
  <c r="I23" i="114"/>
  <c r="R23" i="114"/>
  <c r="I24" i="114"/>
  <c r="I33" i="114" s="1"/>
  <c r="R24" i="114"/>
  <c r="R33" i="114" s="1"/>
  <c r="I25" i="114"/>
  <c r="R25" i="114"/>
  <c r="B26" i="114"/>
  <c r="C26" i="114"/>
  <c r="D26" i="114"/>
  <c r="E26" i="114"/>
  <c r="F26" i="114"/>
  <c r="G26" i="114"/>
  <c r="H26" i="114"/>
  <c r="K26" i="114"/>
  <c r="L26" i="114"/>
  <c r="M26" i="114"/>
  <c r="N26" i="114"/>
  <c r="O26" i="114"/>
  <c r="P26" i="114"/>
  <c r="Q26" i="114"/>
  <c r="B28" i="114"/>
  <c r="B27" i="114" s="1"/>
  <c r="C28" i="114"/>
  <c r="C27" i="114" s="1"/>
  <c r="D28" i="114"/>
  <c r="D27" i="114" s="1"/>
  <c r="E28" i="114"/>
  <c r="E27" i="114" s="1"/>
  <c r="F28" i="114"/>
  <c r="F27" i="114" s="1"/>
  <c r="G28" i="114"/>
  <c r="G27" i="114" s="1"/>
  <c r="H28" i="114"/>
  <c r="H27" i="114" s="1"/>
  <c r="K28" i="114"/>
  <c r="K27" i="114" s="1"/>
  <c r="L28" i="114"/>
  <c r="L27" i="114" s="1"/>
  <c r="M28" i="114"/>
  <c r="M27" i="114" s="1"/>
  <c r="N28" i="114"/>
  <c r="N27" i="114" s="1"/>
  <c r="O28" i="114"/>
  <c r="O27" i="114" s="1"/>
  <c r="P28" i="114"/>
  <c r="P27" i="114" s="1"/>
  <c r="Q28" i="114"/>
  <c r="Q27" i="114" s="1"/>
  <c r="B29" i="114"/>
  <c r="C29" i="114"/>
  <c r="D29" i="114"/>
  <c r="E29" i="114"/>
  <c r="F29" i="114"/>
  <c r="G29" i="114"/>
  <c r="H29" i="114"/>
  <c r="K29" i="114"/>
  <c r="L29" i="114"/>
  <c r="M29" i="114"/>
  <c r="N29" i="114"/>
  <c r="O29" i="114"/>
  <c r="P29" i="114"/>
  <c r="Q29" i="114"/>
  <c r="B30" i="114"/>
  <c r="C30" i="114"/>
  <c r="D30" i="114"/>
  <c r="E30" i="114"/>
  <c r="F30" i="114"/>
  <c r="G30" i="114"/>
  <c r="H30" i="114"/>
  <c r="K30" i="114"/>
  <c r="L30" i="114"/>
  <c r="M30" i="114"/>
  <c r="N30" i="114"/>
  <c r="O30" i="114"/>
  <c r="P30" i="114"/>
  <c r="Q30" i="114"/>
  <c r="B32" i="114"/>
  <c r="B31" i="114" s="1"/>
  <c r="C32" i="114"/>
  <c r="C31" i="114" s="1"/>
  <c r="D32" i="114"/>
  <c r="D31" i="114" s="1"/>
  <c r="E32" i="114"/>
  <c r="E31" i="114" s="1"/>
  <c r="F32" i="114"/>
  <c r="F31" i="114" s="1"/>
  <c r="G32" i="114"/>
  <c r="G31" i="114" s="1"/>
  <c r="H32" i="114"/>
  <c r="H31" i="114" s="1"/>
  <c r="K32" i="114"/>
  <c r="K31" i="114" s="1"/>
  <c r="L32" i="114"/>
  <c r="L31" i="114" s="1"/>
  <c r="M32" i="114"/>
  <c r="M31" i="114" s="1"/>
  <c r="N32" i="114"/>
  <c r="N31" i="114" s="1"/>
  <c r="O32" i="114"/>
  <c r="O31" i="114" s="1"/>
  <c r="P32" i="114"/>
  <c r="P31" i="114" s="1"/>
  <c r="Q32" i="114"/>
  <c r="Q31" i="114" s="1"/>
  <c r="B33" i="114"/>
  <c r="C33" i="114"/>
  <c r="D33" i="114"/>
  <c r="E33" i="114"/>
  <c r="F33" i="114"/>
  <c r="G33" i="114"/>
  <c r="H33" i="114"/>
  <c r="K33" i="114"/>
  <c r="L33" i="114"/>
  <c r="M33" i="114"/>
  <c r="N33" i="114"/>
  <c r="O33" i="114"/>
  <c r="P33" i="114"/>
  <c r="Q33" i="114"/>
  <c r="R31" i="114" l="1"/>
  <c r="I31" i="114"/>
  <c r="R28" i="114"/>
  <c r="R27" i="114" s="1"/>
  <c r="I28" i="114"/>
  <c r="I27" i="114" s="1"/>
  <c r="H5" i="113"/>
  <c r="P5" i="113"/>
  <c r="H6" i="113"/>
  <c r="P6" i="113"/>
  <c r="H7" i="113"/>
  <c r="H26" i="113" s="1"/>
  <c r="P7" i="113"/>
  <c r="H8" i="113"/>
  <c r="P8" i="113"/>
  <c r="H9" i="113"/>
  <c r="H29" i="113" s="1"/>
  <c r="P9" i="113"/>
  <c r="H10" i="113"/>
  <c r="P10" i="113"/>
  <c r="H11" i="113"/>
  <c r="P11" i="113"/>
  <c r="H12" i="113"/>
  <c r="P12" i="113"/>
  <c r="H13" i="113"/>
  <c r="P13" i="113"/>
  <c r="H14" i="113"/>
  <c r="P14" i="113"/>
  <c r="H15" i="113"/>
  <c r="P15" i="113"/>
  <c r="H16" i="113"/>
  <c r="P16" i="113"/>
  <c r="H17" i="113"/>
  <c r="P17" i="113"/>
  <c r="H18" i="113"/>
  <c r="P18" i="113"/>
  <c r="H19" i="113"/>
  <c r="P19" i="113"/>
  <c r="H20" i="113"/>
  <c r="P20" i="113"/>
  <c r="H21" i="113"/>
  <c r="P21" i="113"/>
  <c r="H22" i="113"/>
  <c r="P22" i="113"/>
  <c r="H23" i="113"/>
  <c r="P23" i="113"/>
  <c r="H24" i="113"/>
  <c r="P24" i="113"/>
  <c r="H25" i="113"/>
  <c r="H33" i="113" s="1"/>
  <c r="P25" i="113"/>
  <c r="B26" i="113"/>
  <c r="C26" i="113"/>
  <c r="D26" i="113"/>
  <c r="E26" i="113"/>
  <c r="F26" i="113"/>
  <c r="G26" i="113"/>
  <c r="J26" i="113"/>
  <c r="P26" i="113" s="1"/>
  <c r="K26" i="113"/>
  <c r="L26" i="113"/>
  <c r="M26" i="113"/>
  <c r="N26" i="113"/>
  <c r="O26" i="113"/>
  <c r="B28" i="113"/>
  <c r="C28" i="113"/>
  <c r="D28" i="113"/>
  <c r="D27" i="113" s="1"/>
  <c r="E28" i="113"/>
  <c r="E27" i="113" s="1"/>
  <c r="F28" i="113"/>
  <c r="G28" i="113"/>
  <c r="J28" i="113"/>
  <c r="J27" i="113" s="1"/>
  <c r="K28" i="113"/>
  <c r="L28" i="113"/>
  <c r="M28" i="113"/>
  <c r="M27" i="113" s="1"/>
  <c r="N28" i="113"/>
  <c r="N27" i="113" s="1"/>
  <c r="O28" i="113"/>
  <c r="P28" i="113"/>
  <c r="B29" i="113"/>
  <c r="B27" i="113" s="1"/>
  <c r="C29" i="113"/>
  <c r="C27" i="113" s="1"/>
  <c r="D29" i="113"/>
  <c r="E29" i="113"/>
  <c r="F29" i="113"/>
  <c r="F27" i="113" s="1"/>
  <c r="G29" i="113"/>
  <c r="G27" i="113" s="1"/>
  <c r="J29" i="113"/>
  <c r="K29" i="113"/>
  <c r="K27" i="113" s="1"/>
  <c r="L29" i="113"/>
  <c r="L27" i="113" s="1"/>
  <c r="M29" i="113"/>
  <c r="N29" i="113"/>
  <c r="O29" i="113"/>
  <c r="O27" i="113" s="1"/>
  <c r="P29" i="113"/>
  <c r="P27" i="113" s="1"/>
  <c r="B30" i="113"/>
  <c r="C30" i="113"/>
  <c r="D30" i="113"/>
  <c r="E30" i="113"/>
  <c r="F30" i="113"/>
  <c r="G30" i="113"/>
  <c r="H30" i="113"/>
  <c r="J30" i="113"/>
  <c r="K30" i="113"/>
  <c r="L30" i="113"/>
  <c r="M30" i="113"/>
  <c r="N30" i="113"/>
  <c r="O30" i="113"/>
  <c r="P30" i="113"/>
  <c r="B32" i="113"/>
  <c r="C32" i="113"/>
  <c r="C31" i="113" s="1"/>
  <c r="D32" i="113"/>
  <c r="D31" i="113" s="1"/>
  <c r="E32" i="113"/>
  <c r="E31" i="113" s="1"/>
  <c r="F32" i="113"/>
  <c r="G32" i="113"/>
  <c r="G31" i="113" s="1"/>
  <c r="H32" i="113"/>
  <c r="H31" i="113" s="1"/>
  <c r="J32" i="113"/>
  <c r="J31" i="113" s="1"/>
  <c r="K32" i="113"/>
  <c r="L32" i="113"/>
  <c r="L31" i="113" s="1"/>
  <c r="M32" i="113"/>
  <c r="M31" i="113" s="1"/>
  <c r="N32" i="113"/>
  <c r="N31" i="113" s="1"/>
  <c r="O32" i="113"/>
  <c r="P32" i="113"/>
  <c r="P31" i="113" s="1"/>
  <c r="B33" i="113"/>
  <c r="B31" i="113" s="1"/>
  <c r="C33" i="113"/>
  <c r="D33" i="113"/>
  <c r="E33" i="113"/>
  <c r="F33" i="113"/>
  <c r="F31" i="113" s="1"/>
  <c r="G33" i="113"/>
  <c r="J33" i="113"/>
  <c r="K33" i="113"/>
  <c r="K31" i="113" s="1"/>
  <c r="L33" i="113"/>
  <c r="M33" i="113"/>
  <c r="N33" i="113"/>
  <c r="O33" i="113"/>
  <c r="O31" i="113" s="1"/>
  <c r="P33" i="113"/>
  <c r="H28" i="113" l="1"/>
  <c r="H27" i="113" s="1"/>
  <c r="C26" i="74"/>
  <c r="D26" i="74"/>
  <c r="E26" i="74"/>
  <c r="F26" i="74"/>
  <c r="G26" i="74"/>
  <c r="H26" i="74"/>
  <c r="I26" i="74"/>
  <c r="J26" i="74"/>
  <c r="K26" i="74"/>
  <c r="L26" i="74"/>
  <c r="M26" i="74"/>
  <c r="G27" i="74"/>
  <c r="C28" i="74"/>
  <c r="C27" i="74" s="1"/>
  <c r="D28" i="74"/>
  <c r="E28" i="74"/>
  <c r="F28" i="74"/>
  <c r="G28" i="74"/>
  <c r="H28" i="74"/>
  <c r="I28" i="74"/>
  <c r="J28" i="74"/>
  <c r="K28" i="74"/>
  <c r="K27" i="74" s="1"/>
  <c r="L28" i="74"/>
  <c r="L27" i="74" s="1"/>
  <c r="M28" i="74"/>
  <c r="C29" i="74"/>
  <c r="D29" i="74"/>
  <c r="E29" i="74"/>
  <c r="F29" i="74"/>
  <c r="G29" i="74"/>
  <c r="H29" i="74"/>
  <c r="I29" i="74"/>
  <c r="J29" i="74"/>
  <c r="K29" i="74"/>
  <c r="L29" i="74"/>
  <c r="M29" i="74"/>
  <c r="C30" i="74"/>
  <c r="D30" i="74"/>
  <c r="E30" i="74"/>
  <c r="F30" i="74"/>
  <c r="G30" i="74"/>
  <c r="H30" i="74"/>
  <c r="I30" i="74"/>
  <c r="J30" i="74"/>
  <c r="K30" i="74"/>
  <c r="L30" i="74"/>
  <c r="M30" i="74"/>
  <c r="C31" i="74"/>
  <c r="K31" i="74"/>
  <c r="C32" i="74"/>
  <c r="D32" i="74"/>
  <c r="E32" i="74"/>
  <c r="F32" i="74"/>
  <c r="G32" i="74"/>
  <c r="G31" i="74" s="1"/>
  <c r="H32" i="74"/>
  <c r="H31" i="74" s="1"/>
  <c r="I32" i="74"/>
  <c r="J32" i="74"/>
  <c r="K32" i="74"/>
  <c r="L32" i="74"/>
  <c r="M32" i="74"/>
  <c r="C33" i="74"/>
  <c r="D33" i="74"/>
  <c r="E33" i="74"/>
  <c r="F33" i="74"/>
  <c r="G33" i="74"/>
  <c r="H33" i="74"/>
  <c r="I33" i="74"/>
  <c r="J33" i="74"/>
  <c r="K33" i="74"/>
  <c r="L33" i="74"/>
  <c r="M33" i="74"/>
  <c r="B33" i="74"/>
  <c r="B32" i="74"/>
  <c r="B30" i="74"/>
  <c r="B29" i="74"/>
  <c r="B28" i="74"/>
  <c r="B27" i="74" s="1"/>
  <c r="B26" i="74"/>
  <c r="C28" i="88"/>
  <c r="D28" i="88"/>
  <c r="E28" i="88"/>
  <c r="G28" i="88"/>
  <c r="H28" i="88"/>
  <c r="I28" i="88"/>
  <c r="J28" i="88"/>
  <c r="C30" i="88"/>
  <c r="C29" i="88" s="1"/>
  <c r="D30" i="88"/>
  <c r="E30" i="88"/>
  <c r="G30" i="88"/>
  <c r="H30" i="88"/>
  <c r="H29" i="88" s="1"/>
  <c r="I30" i="88"/>
  <c r="J30" i="88"/>
  <c r="C31" i="88"/>
  <c r="D31" i="88"/>
  <c r="E31" i="88"/>
  <c r="G31" i="88"/>
  <c r="H31" i="88"/>
  <c r="I31" i="88"/>
  <c r="J31" i="88"/>
  <c r="C32" i="88"/>
  <c r="D32" i="88"/>
  <c r="E32" i="88"/>
  <c r="G32" i="88"/>
  <c r="H32" i="88"/>
  <c r="I32" i="88"/>
  <c r="J32" i="88"/>
  <c r="C34" i="88"/>
  <c r="D34" i="88"/>
  <c r="E34" i="88"/>
  <c r="G34" i="88"/>
  <c r="G33" i="88" s="1"/>
  <c r="H34" i="88"/>
  <c r="I34" i="88"/>
  <c r="J34" i="88"/>
  <c r="C35" i="88"/>
  <c r="D35" i="88"/>
  <c r="E35" i="88"/>
  <c r="G35" i="88"/>
  <c r="H35" i="88"/>
  <c r="I35" i="88"/>
  <c r="J35" i="88"/>
  <c r="B35" i="88"/>
  <c r="B34" i="88"/>
  <c r="B33" i="88" s="1"/>
  <c r="B32" i="88"/>
  <c r="B31" i="88"/>
  <c r="B30" i="88"/>
  <c r="B29" i="88" s="1"/>
  <c r="B28" i="88"/>
  <c r="C28" i="87"/>
  <c r="D28" i="87"/>
  <c r="E28" i="87"/>
  <c r="G28" i="87"/>
  <c r="H28" i="87"/>
  <c r="I28" i="87"/>
  <c r="J28" i="87"/>
  <c r="C30" i="87"/>
  <c r="C29" i="87" s="1"/>
  <c r="D30" i="87"/>
  <c r="E30" i="87"/>
  <c r="E29" i="87" s="1"/>
  <c r="G30" i="87"/>
  <c r="G29" i="87" s="1"/>
  <c r="H30" i="87"/>
  <c r="H29" i="87" s="1"/>
  <c r="I30" i="87"/>
  <c r="J30" i="87"/>
  <c r="J29" i="87" s="1"/>
  <c r="C31" i="87"/>
  <c r="D31" i="87"/>
  <c r="E31" i="87"/>
  <c r="G31" i="87"/>
  <c r="H31" i="87"/>
  <c r="I31" i="87"/>
  <c r="J31" i="87"/>
  <c r="C32" i="87"/>
  <c r="D32" i="87"/>
  <c r="E32" i="87"/>
  <c r="G32" i="87"/>
  <c r="H32" i="87"/>
  <c r="I32" i="87"/>
  <c r="J32" i="87"/>
  <c r="C34" i="87"/>
  <c r="D34" i="87"/>
  <c r="E34" i="87"/>
  <c r="E33" i="87" s="1"/>
  <c r="G34" i="87"/>
  <c r="G33" i="87" s="1"/>
  <c r="H34" i="87"/>
  <c r="I34" i="87"/>
  <c r="I33" i="87" s="1"/>
  <c r="J34" i="87"/>
  <c r="J33" i="87" s="1"/>
  <c r="C35" i="87"/>
  <c r="D35" i="87"/>
  <c r="E35" i="87"/>
  <c r="G35" i="87"/>
  <c r="H35" i="87"/>
  <c r="I35" i="87"/>
  <c r="J35" i="87"/>
  <c r="B35" i="87"/>
  <c r="B34" i="87"/>
  <c r="B33" i="87"/>
  <c r="B32" i="87"/>
  <c r="B31" i="87"/>
  <c r="B30" i="87"/>
  <c r="B29" i="87"/>
  <c r="B28" i="87"/>
  <c r="C27" i="86"/>
  <c r="D27" i="86"/>
  <c r="F27" i="86"/>
  <c r="G27" i="86"/>
  <c r="H27" i="86"/>
  <c r="I27" i="86"/>
  <c r="C28" i="86"/>
  <c r="G28" i="86"/>
  <c r="C29" i="86"/>
  <c r="D29" i="86"/>
  <c r="D28" i="86" s="1"/>
  <c r="F29" i="86"/>
  <c r="F28" i="86" s="1"/>
  <c r="G29" i="86"/>
  <c r="H29" i="86"/>
  <c r="H28" i="86" s="1"/>
  <c r="I29" i="86"/>
  <c r="I28" i="86" s="1"/>
  <c r="C30" i="86"/>
  <c r="D30" i="86"/>
  <c r="F30" i="86"/>
  <c r="G30" i="86"/>
  <c r="H30" i="86"/>
  <c r="I30" i="86"/>
  <c r="C31" i="86"/>
  <c r="D31" i="86"/>
  <c r="F31" i="86"/>
  <c r="G31" i="86"/>
  <c r="H31" i="86"/>
  <c r="I31" i="86"/>
  <c r="C32" i="86"/>
  <c r="G32" i="86"/>
  <c r="C33" i="86"/>
  <c r="D33" i="86"/>
  <c r="D32" i="86" s="1"/>
  <c r="F33" i="86"/>
  <c r="F32" i="86" s="1"/>
  <c r="G33" i="86"/>
  <c r="H33" i="86"/>
  <c r="H32" i="86" s="1"/>
  <c r="I33" i="86"/>
  <c r="I32" i="86" s="1"/>
  <c r="C34" i="86"/>
  <c r="D34" i="86"/>
  <c r="F34" i="86"/>
  <c r="G34" i="86"/>
  <c r="H34" i="86"/>
  <c r="I34" i="86"/>
  <c r="B34" i="86"/>
  <c r="B33" i="86"/>
  <c r="B32" i="86"/>
  <c r="B31" i="86"/>
  <c r="B30" i="86"/>
  <c r="B29" i="86"/>
  <c r="B28" i="86"/>
  <c r="B27" i="86"/>
  <c r="C26" i="91"/>
  <c r="D26" i="91"/>
  <c r="E26" i="91"/>
  <c r="C27" i="91"/>
  <c r="C28" i="91"/>
  <c r="D28" i="91"/>
  <c r="D27" i="91" s="1"/>
  <c r="E28" i="91"/>
  <c r="E27" i="91" s="1"/>
  <c r="C29" i="91"/>
  <c r="D29" i="91"/>
  <c r="E29" i="91"/>
  <c r="C30" i="91"/>
  <c r="D30" i="91"/>
  <c r="E30" i="91"/>
  <c r="C31" i="91"/>
  <c r="C32" i="91"/>
  <c r="D32" i="91"/>
  <c r="D31" i="91" s="1"/>
  <c r="E32" i="91"/>
  <c r="E31" i="91" s="1"/>
  <c r="C33" i="91"/>
  <c r="D33" i="91"/>
  <c r="E33" i="91"/>
  <c r="B33" i="91"/>
  <c r="B32" i="91"/>
  <c r="B31" i="91" s="1"/>
  <c r="B30" i="91"/>
  <c r="B29" i="91"/>
  <c r="B28" i="91"/>
  <c r="B27" i="91" s="1"/>
  <c r="B26" i="91"/>
  <c r="C26" i="82"/>
  <c r="D26" i="82"/>
  <c r="E26" i="82"/>
  <c r="F26" i="82"/>
  <c r="G26" i="82"/>
  <c r="H26" i="82"/>
  <c r="I26" i="82"/>
  <c r="J26" i="82"/>
  <c r="K26" i="82"/>
  <c r="L26" i="82"/>
  <c r="M26" i="82"/>
  <c r="N26" i="82"/>
  <c r="O26" i="82"/>
  <c r="P26" i="82"/>
  <c r="Q26" i="82"/>
  <c r="R26" i="82"/>
  <c r="S26" i="82"/>
  <c r="T26" i="82"/>
  <c r="U26" i="82"/>
  <c r="V26" i="82"/>
  <c r="W26" i="82"/>
  <c r="E27" i="82"/>
  <c r="I27" i="82"/>
  <c r="M27" i="82"/>
  <c r="Q27" i="82"/>
  <c r="U27" i="82"/>
  <c r="C28" i="82"/>
  <c r="C27" i="82" s="1"/>
  <c r="D28" i="82"/>
  <c r="D27" i="82" s="1"/>
  <c r="E28" i="82"/>
  <c r="F28" i="82"/>
  <c r="F27" i="82" s="1"/>
  <c r="G28" i="82"/>
  <c r="G27" i="82" s="1"/>
  <c r="H28" i="82"/>
  <c r="H27" i="82" s="1"/>
  <c r="I28" i="82"/>
  <c r="J28" i="82"/>
  <c r="J27" i="82" s="1"/>
  <c r="K28" i="82"/>
  <c r="K27" i="82" s="1"/>
  <c r="L28" i="82"/>
  <c r="L27" i="82" s="1"/>
  <c r="M28" i="82"/>
  <c r="N28" i="82"/>
  <c r="N27" i="82" s="1"/>
  <c r="O28" i="82"/>
  <c r="O27" i="82" s="1"/>
  <c r="P28" i="82"/>
  <c r="P27" i="82" s="1"/>
  <c r="Q28" i="82"/>
  <c r="R28" i="82"/>
  <c r="R27" i="82" s="1"/>
  <c r="S28" i="82"/>
  <c r="S27" i="82" s="1"/>
  <c r="T28" i="82"/>
  <c r="T27" i="82" s="1"/>
  <c r="U28" i="82"/>
  <c r="V28" i="82"/>
  <c r="V27" i="82" s="1"/>
  <c r="W28" i="82"/>
  <c r="W27" i="82" s="1"/>
  <c r="C29" i="82"/>
  <c r="D29" i="82"/>
  <c r="E29" i="82"/>
  <c r="F29" i="82"/>
  <c r="G29" i="82"/>
  <c r="H29" i="82"/>
  <c r="I29" i="82"/>
  <c r="J29" i="82"/>
  <c r="K29" i="82"/>
  <c r="L29" i="82"/>
  <c r="M29" i="82"/>
  <c r="N29" i="82"/>
  <c r="O29" i="82"/>
  <c r="P29" i="82"/>
  <c r="Q29" i="82"/>
  <c r="R29" i="82"/>
  <c r="S29" i="82"/>
  <c r="T29" i="82"/>
  <c r="U29" i="82"/>
  <c r="V29" i="82"/>
  <c r="W29" i="82"/>
  <c r="C30" i="82"/>
  <c r="D30" i="82"/>
  <c r="E30" i="82"/>
  <c r="F30" i="82"/>
  <c r="G30" i="82"/>
  <c r="H30" i="82"/>
  <c r="I30" i="82"/>
  <c r="J30" i="82"/>
  <c r="K30" i="82"/>
  <c r="L30" i="82"/>
  <c r="M30" i="82"/>
  <c r="N30" i="82"/>
  <c r="O30" i="82"/>
  <c r="P30" i="82"/>
  <c r="Q30" i="82"/>
  <c r="R30" i="82"/>
  <c r="S30" i="82"/>
  <c r="T30" i="82"/>
  <c r="U30" i="82"/>
  <c r="V30" i="82"/>
  <c r="W30" i="82"/>
  <c r="E31" i="82"/>
  <c r="I31" i="82"/>
  <c r="M31" i="82"/>
  <c r="Q31" i="82"/>
  <c r="U31" i="82"/>
  <c r="C32" i="82"/>
  <c r="C31" i="82" s="1"/>
  <c r="D32" i="82"/>
  <c r="D31" i="82" s="1"/>
  <c r="E32" i="82"/>
  <c r="F32" i="82"/>
  <c r="F31" i="82" s="1"/>
  <c r="G32" i="82"/>
  <c r="G31" i="82" s="1"/>
  <c r="H32" i="82"/>
  <c r="H31" i="82" s="1"/>
  <c r="I32" i="82"/>
  <c r="J32" i="82"/>
  <c r="J31" i="82" s="1"/>
  <c r="K32" i="82"/>
  <c r="K31" i="82" s="1"/>
  <c r="L32" i="82"/>
  <c r="L31" i="82" s="1"/>
  <c r="M32" i="82"/>
  <c r="N32" i="82"/>
  <c r="N31" i="82" s="1"/>
  <c r="O32" i="82"/>
  <c r="O31" i="82" s="1"/>
  <c r="P32" i="82"/>
  <c r="P31" i="82" s="1"/>
  <c r="Q32" i="82"/>
  <c r="R32" i="82"/>
  <c r="R31" i="82" s="1"/>
  <c r="S32" i="82"/>
  <c r="S31" i="82" s="1"/>
  <c r="T32" i="82"/>
  <c r="T31" i="82" s="1"/>
  <c r="U32" i="82"/>
  <c r="V32" i="82"/>
  <c r="V31" i="82" s="1"/>
  <c r="W32" i="82"/>
  <c r="W31" i="82" s="1"/>
  <c r="C33" i="82"/>
  <c r="D33" i="82"/>
  <c r="E33" i="82"/>
  <c r="F33" i="82"/>
  <c r="G33" i="82"/>
  <c r="H33" i="82"/>
  <c r="I33" i="82"/>
  <c r="J33" i="82"/>
  <c r="K33" i="82"/>
  <c r="L33" i="82"/>
  <c r="M33" i="82"/>
  <c r="N33" i="82"/>
  <c r="O33" i="82"/>
  <c r="P33" i="82"/>
  <c r="Q33" i="82"/>
  <c r="R33" i="82"/>
  <c r="S33" i="82"/>
  <c r="T33" i="82"/>
  <c r="U33" i="82"/>
  <c r="V33" i="82"/>
  <c r="W33" i="82"/>
  <c r="B33" i="82"/>
  <c r="B32" i="82"/>
  <c r="B31" i="82" s="1"/>
  <c r="B30" i="82"/>
  <c r="B29" i="82"/>
  <c r="B28" i="82"/>
  <c r="B27" i="82" s="1"/>
  <c r="B26" i="82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G32" i="106"/>
  <c r="G28" i="106"/>
  <c r="G24" i="106"/>
  <c r="G20" i="106"/>
  <c r="G16" i="106"/>
  <c r="G12" i="106"/>
  <c r="G8" i="106"/>
  <c r="G5" i="106"/>
  <c r="G4" i="106"/>
  <c r="C29" i="106"/>
  <c r="C25" i="106"/>
  <c r="C22" i="106"/>
  <c r="C21" i="106"/>
  <c r="C18" i="106"/>
  <c r="C17" i="106"/>
  <c r="C14" i="106"/>
  <c r="C13" i="106"/>
  <c r="C10" i="106"/>
  <c r="C9" i="106"/>
  <c r="C6" i="106"/>
  <c r="C5" i="106"/>
  <c r="F32" i="106"/>
  <c r="F31" i="106"/>
  <c r="F30" i="106" s="1"/>
  <c r="G30" i="106" s="1"/>
  <c r="F29" i="106"/>
  <c r="G29" i="106" s="1"/>
  <c r="F28" i="106"/>
  <c r="F27" i="106"/>
  <c r="F26" i="106" s="1"/>
  <c r="G26" i="106" s="1"/>
  <c r="F25" i="106"/>
  <c r="G23" i="106" s="1"/>
  <c r="B32" i="106"/>
  <c r="C32" i="106" s="1"/>
  <c r="B31" i="106"/>
  <c r="C31" i="106" s="1"/>
  <c r="B29" i="106"/>
  <c r="B28" i="106"/>
  <c r="C28" i="106" s="1"/>
  <c r="B27" i="106"/>
  <c r="B26" i="106" s="1"/>
  <c r="C26" i="106" s="1"/>
  <c r="B25" i="106"/>
  <c r="C24" i="106" s="1"/>
  <c r="G9" i="106" l="1"/>
  <c r="G17" i="106"/>
  <c r="G21" i="106"/>
  <c r="G25" i="106"/>
  <c r="C7" i="106"/>
  <c r="C11" i="106"/>
  <c r="C15" i="106"/>
  <c r="C19" i="106"/>
  <c r="C23" i="106"/>
  <c r="C27" i="106"/>
  <c r="G6" i="106"/>
  <c r="G10" i="106"/>
  <c r="G14" i="106"/>
  <c r="G18" i="106"/>
  <c r="G22" i="106"/>
  <c r="G13" i="106"/>
  <c r="B30" i="106"/>
  <c r="C30" i="106" s="1"/>
  <c r="C4" i="106"/>
  <c r="C8" i="106"/>
  <c r="C12" i="106"/>
  <c r="C16" i="106"/>
  <c r="C20" i="106"/>
  <c r="G7" i="106"/>
  <c r="G11" i="106"/>
  <c r="G15" i="106"/>
  <c r="G19" i="106"/>
  <c r="G27" i="106"/>
  <c r="G31" i="106"/>
  <c r="F31" i="74"/>
  <c r="J27" i="74"/>
  <c r="E31" i="74"/>
  <c r="I27" i="74"/>
  <c r="L31" i="74"/>
  <c r="H27" i="74"/>
  <c r="M31" i="74"/>
  <c r="B31" i="74"/>
  <c r="J31" i="74"/>
  <c r="F27" i="74"/>
  <c r="I31" i="74"/>
  <c r="M27" i="74"/>
  <c r="E27" i="74"/>
  <c r="D31" i="74"/>
  <c r="D27" i="74"/>
  <c r="J33" i="88"/>
  <c r="E33" i="88"/>
  <c r="G29" i="88"/>
  <c r="I33" i="88"/>
  <c r="D33" i="88"/>
  <c r="J29" i="88"/>
  <c r="E29" i="88"/>
  <c r="H33" i="88"/>
  <c r="C33" i="88"/>
  <c r="I29" i="88"/>
  <c r="D29" i="88"/>
  <c r="D33" i="87"/>
  <c r="H33" i="87"/>
  <c r="C33" i="87"/>
  <c r="I29" i="87"/>
  <c r="D29" i="87"/>
  <c r="F28" i="104"/>
  <c r="F32" i="104"/>
  <c r="E29" i="104"/>
  <c r="E33" i="104"/>
  <c r="K33" i="104"/>
  <c r="N33" i="104" s="1"/>
  <c r="J33" i="104"/>
  <c r="P33" i="104" s="1"/>
  <c r="K32" i="104"/>
  <c r="N32" i="104" s="1"/>
  <c r="J32" i="104"/>
  <c r="J31" i="104" s="1"/>
  <c r="K30" i="104"/>
  <c r="J30" i="104"/>
  <c r="P30" i="104" s="1"/>
  <c r="K29" i="104"/>
  <c r="N29" i="104" s="1"/>
  <c r="J29" i="104"/>
  <c r="K28" i="104"/>
  <c r="J28" i="104"/>
  <c r="P28" i="104" s="1"/>
  <c r="K26" i="104"/>
  <c r="N26" i="104" s="1"/>
  <c r="J26" i="104"/>
  <c r="C26" i="104"/>
  <c r="F26" i="104" s="1"/>
  <c r="C28" i="104"/>
  <c r="C29" i="104"/>
  <c r="F29" i="104" s="1"/>
  <c r="C30" i="104"/>
  <c r="F30" i="104" s="1"/>
  <c r="C32" i="104"/>
  <c r="C33" i="104"/>
  <c r="F33" i="104" s="1"/>
  <c r="E26" i="104"/>
  <c r="B33" i="104"/>
  <c r="B32" i="104"/>
  <c r="B30" i="104"/>
  <c r="B29" i="104"/>
  <c r="B28" i="104"/>
  <c r="E28" i="104" s="1"/>
  <c r="B26" i="104"/>
  <c r="H31" i="106" l="1"/>
  <c r="D31" i="106"/>
  <c r="H28" i="104"/>
  <c r="H28" i="106"/>
  <c r="D28" i="106"/>
  <c r="N30" i="104"/>
  <c r="H29" i="106"/>
  <c r="D29" i="106"/>
  <c r="C31" i="104"/>
  <c r="F31" i="104" s="1"/>
  <c r="K27" i="104"/>
  <c r="N27" i="104" s="1"/>
  <c r="H30" i="104"/>
  <c r="H27" i="106"/>
  <c r="D27" i="106"/>
  <c r="H32" i="104"/>
  <c r="H32" i="106"/>
  <c r="D32" i="106"/>
  <c r="C27" i="104"/>
  <c r="F27" i="104" s="1"/>
  <c r="E32" i="104"/>
  <c r="H25" i="106"/>
  <c r="D25" i="106"/>
  <c r="B27" i="104"/>
  <c r="B31" i="104"/>
  <c r="H26" i="104"/>
  <c r="P26" i="104"/>
  <c r="P29" i="104"/>
  <c r="K31" i="104"/>
  <c r="N31" i="104" s="1"/>
  <c r="E30" i="104"/>
  <c r="H33" i="104"/>
  <c r="H29" i="104"/>
  <c r="N28" i="104"/>
  <c r="P32" i="104"/>
  <c r="M33" i="104"/>
  <c r="M30" i="104"/>
  <c r="M29" i="104"/>
  <c r="M32" i="104"/>
  <c r="M28" i="104"/>
  <c r="M31" i="104"/>
  <c r="M26" i="104"/>
  <c r="J27" i="104"/>
  <c r="H26" i="106" l="1"/>
  <c r="D26" i="106"/>
  <c r="H27" i="104"/>
  <c r="E27" i="104"/>
  <c r="H30" i="106"/>
  <c r="D30" i="106"/>
  <c r="H31" i="104"/>
  <c r="E31" i="104"/>
  <c r="P31" i="104"/>
  <c r="M27" i="104"/>
  <c r="P27" i="104"/>
  <c r="K12" i="107"/>
  <c r="K11" i="107"/>
  <c r="K10" i="107"/>
  <c r="K9" i="107"/>
  <c r="K8" i="107"/>
  <c r="K7" i="107"/>
  <c r="K6" i="107"/>
  <c r="K5" i="107"/>
  <c r="K4" i="107"/>
  <c r="M25" i="104"/>
  <c r="P25" i="104"/>
  <c r="H25" i="104"/>
  <c r="E25" i="104"/>
  <c r="P24" i="104"/>
  <c r="H24" i="104"/>
  <c r="P23" i="104"/>
  <c r="M23" i="104"/>
  <c r="H23" i="104"/>
  <c r="E23" i="104"/>
  <c r="P22" i="104"/>
  <c r="M22" i="104"/>
  <c r="H22" i="104"/>
  <c r="F22" i="104"/>
  <c r="E22" i="104"/>
  <c r="P21" i="104"/>
  <c r="M21" i="104"/>
  <c r="H21" i="104"/>
  <c r="E21" i="104"/>
  <c r="P20" i="104"/>
  <c r="M20" i="104"/>
  <c r="H20" i="104"/>
  <c r="E20" i="104"/>
  <c r="P19" i="104"/>
  <c r="M19" i="104"/>
  <c r="H19" i="104"/>
  <c r="E19" i="104"/>
  <c r="P18" i="104"/>
  <c r="M18" i="104"/>
  <c r="H18" i="104"/>
  <c r="E18" i="104"/>
  <c r="P17" i="104"/>
  <c r="M17" i="104"/>
  <c r="H17" i="104"/>
  <c r="P16" i="104"/>
  <c r="M16" i="104"/>
  <c r="H16" i="104"/>
  <c r="E16" i="104"/>
  <c r="P15" i="104"/>
  <c r="M15" i="104"/>
  <c r="H15" i="104"/>
  <c r="E15" i="104"/>
  <c r="P14" i="104"/>
  <c r="M14" i="104"/>
  <c r="H14" i="104"/>
  <c r="E14" i="104"/>
  <c r="P13" i="104"/>
  <c r="M13" i="104"/>
  <c r="H13" i="104"/>
  <c r="E13" i="104"/>
  <c r="P12" i="104"/>
  <c r="M12" i="104"/>
  <c r="H12" i="104"/>
  <c r="E12" i="104"/>
  <c r="P11" i="104"/>
  <c r="M11" i="104"/>
  <c r="H11" i="104"/>
  <c r="E11" i="104"/>
  <c r="P10" i="104"/>
  <c r="M10" i="104"/>
  <c r="H10" i="104"/>
  <c r="E10" i="104"/>
  <c r="P9" i="104"/>
  <c r="N9" i="104"/>
  <c r="M9" i="104"/>
  <c r="H9" i="104"/>
  <c r="E9" i="104"/>
  <c r="P8" i="104"/>
  <c r="M8" i="104"/>
  <c r="H8" i="104"/>
  <c r="E8" i="104"/>
  <c r="P7" i="104"/>
  <c r="M7" i="104"/>
  <c r="H7" i="104"/>
  <c r="E7" i="104"/>
  <c r="P6" i="104"/>
  <c r="M6" i="104"/>
  <c r="H6" i="104"/>
  <c r="E6" i="104"/>
  <c r="P5" i="104"/>
  <c r="M5" i="104"/>
  <c r="H5" i="104"/>
  <c r="E5" i="104"/>
  <c r="N15" i="103"/>
  <c r="J15" i="103"/>
  <c r="M12" i="103" s="1"/>
  <c r="C15" i="103"/>
  <c r="F14" i="103" s="1"/>
  <c r="B15" i="103"/>
  <c r="E15" i="103" s="1"/>
  <c r="P14" i="103"/>
  <c r="N14" i="103"/>
  <c r="H14" i="103"/>
  <c r="P13" i="103"/>
  <c r="N13" i="103"/>
  <c r="H13" i="103"/>
  <c r="P12" i="103"/>
  <c r="N12" i="103"/>
  <c r="H12" i="103"/>
  <c r="E12" i="103"/>
  <c r="P11" i="103"/>
  <c r="N11" i="103"/>
  <c r="H11" i="103"/>
  <c r="P10" i="103"/>
  <c r="N10" i="103"/>
  <c r="H10" i="103"/>
  <c r="P9" i="103"/>
  <c r="N9" i="103"/>
  <c r="H9" i="103"/>
  <c r="P8" i="103"/>
  <c r="N8" i="103"/>
  <c r="H8" i="103"/>
  <c r="P7" i="103"/>
  <c r="N7" i="103"/>
  <c r="H7" i="103"/>
  <c r="E7" i="103"/>
  <c r="P6" i="103"/>
  <c r="N6" i="103"/>
  <c r="H6" i="103"/>
  <c r="P5" i="103"/>
  <c r="N5" i="103"/>
  <c r="H5" i="103"/>
  <c r="F5" i="103"/>
  <c r="K11" i="102"/>
  <c r="N11" i="102" s="1"/>
  <c r="J11" i="102"/>
  <c r="M10" i="102" s="1"/>
  <c r="C11" i="102"/>
  <c r="F5" i="102" s="1"/>
  <c r="B11" i="102"/>
  <c r="E8" i="102" s="1"/>
  <c r="P10" i="102"/>
  <c r="H10" i="102"/>
  <c r="P9" i="102"/>
  <c r="N9" i="102"/>
  <c r="H9" i="102"/>
  <c r="P8" i="102"/>
  <c r="H8" i="102"/>
  <c r="F8" i="102"/>
  <c r="P7" i="102"/>
  <c r="H7" i="102"/>
  <c r="F7" i="102"/>
  <c r="P6" i="102"/>
  <c r="M6" i="102"/>
  <c r="H6" i="102"/>
  <c r="P5" i="102"/>
  <c r="M5" i="102"/>
  <c r="H5" i="102"/>
  <c r="K8" i="101"/>
  <c r="J8" i="101"/>
  <c r="H8" i="101"/>
  <c r="G8" i="101"/>
  <c r="F8" i="101"/>
  <c r="K7" i="101"/>
  <c r="J7" i="101"/>
  <c r="H7" i="101"/>
  <c r="G7" i="101"/>
  <c r="F7" i="101"/>
  <c r="K6" i="101"/>
  <c r="J6" i="101"/>
  <c r="H6" i="101"/>
  <c r="G6" i="101"/>
  <c r="F6" i="101"/>
  <c r="K5" i="101"/>
  <c r="J5" i="101"/>
  <c r="H5" i="101"/>
  <c r="G5" i="101"/>
  <c r="F5" i="101"/>
  <c r="K4" i="101"/>
  <c r="J4" i="101"/>
  <c r="H4" i="101"/>
  <c r="G4" i="101"/>
  <c r="F4" i="101"/>
  <c r="M13" i="103" l="1"/>
  <c r="M5" i="103"/>
  <c r="N13" i="104"/>
  <c r="N17" i="104"/>
  <c r="N5" i="104"/>
  <c r="F6" i="104"/>
  <c r="F14" i="104"/>
  <c r="E17" i="104"/>
  <c r="M24" i="104"/>
  <c r="F10" i="104"/>
  <c r="F18" i="104"/>
  <c r="F6" i="103"/>
  <c r="F7" i="103"/>
  <c r="F8" i="103"/>
  <c r="F9" i="103"/>
  <c r="F10" i="103"/>
  <c r="F11" i="103"/>
  <c r="F12" i="103"/>
  <c r="F13" i="103"/>
  <c r="E5" i="103"/>
  <c r="M6" i="103"/>
  <c r="M11" i="103"/>
  <c r="E13" i="103"/>
  <c r="M14" i="103"/>
  <c r="M15" i="103"/>
  <c r="E8" i="103"/>
  <c r="M9" i="103"/>
  <c r="E11" i="103"/>
  <c r="F15" i="103"/>
  <c r="M7" i="103"/>
  <c r="E9" i="103"/>
  <c r="M10" i="103"/>
  <c r="H15" i="103"/>
  <c r="N5" i="102"/>
  <c r="N6" i="102"/>
  <c r="N8" i="102"/>
  <c r="N10" i="102"/>
  <c r="M11" i="102"/>
  <c r="P11" i="102"/>
  <c r="M7" i="102"/>
  <c r="E7" i="102"/>
  <c r="N7" i="102"/>
  <c r="M8" i="102"/>
  <c r="M9" i="102"/>
  <c r="N7" i="104"/>
  <c r="N19" i="104"/>
  <c r="F13" i="104"/>
  <c r="N6" i="104"/>
  <c r="N10" i="104"/>
  <c r="N14" i="104"/>
  <c r="N18" i="104"/>
  <c r="N22" i="104"/>
  <c r="E24" i="104"/>
  <c r="N11" i="104"/>
  <c r="N15" i="104"/>
  <c r="N23" i="104"/>
  <c r="F5" i="104"/>
  <c r="F9" i="104"/>
  <c r="F17" i="104"/>
  <c r="F21" i="104"/>
  <c r="F25" i="104"/>
  <c r="F8" i="104"/>
  <c r="F12" i="104"/>
  <c r="F16" i="104"/>
  <c r="F20" i="104"/>
  <c r="F24" i="104"/>
  <c r="N21" i="104"/>
  <c r="N25" i="104"/>
  <c r="F7" i="104"/>
  <c r="F11" i="104"/>
  <c r="F15" i="104"/>
  <c r="F19" i="104"/>
  <c r="F23" i="104"/>
  <c r="N8" i="104"/>
  <c r="N12" i="104"/>
  <c r="N16" i="104"/>
  <c r="N20" i="104"/>
  <c r="N24" i="104"/>
  <c r="P15" i="103"/>
  <c r="M8" i="103"/>
  <c r="E6" i="103"/>
  <c r="E10" i="103"/>
  <c r="E14" i="103"/>
  <c r="E6" i="102"/>
  <c r="E10" i="102"/>
  <c r="E11" i="102"/>
  <c r="F6" i="102"/>
  <c r="F10" i="102"/>
  <c r="F11" i="102"/>
  <c r="E9" i="102"/>
  <c r="F9" i="102"/>
  <c r="E5" i="102"/>
  <c r="H11" i="102"/>
  <c r="K9" i="45" l="1"/>
  <c r="N9" i="45" s="1"/>
  <c r="J9" i="45"/>
  <c r="M9" i="45" s="1"/>
  <c r="D5" i="52" l="1"/>
  <c r="E5" i="52"/>
  <c r="F5" i="52"/>
  <c r="L5" i="52"/>
  <c r="R5" i="52"/>
  <c r="D6" i="52"/>
  <c r="E6" i="52"/>
  <c r="F6" i="52"/>
  <c r="L6" i="52"/>
  <c r="R6" i="52"/>
  <c r="F7" i="52"/>
  <c r="H7" i="52"/>
  <c r="J5" i="52" s="1"/>
  <c r="I7" i="52"/>
  <c r="K6" i="52" s="1"/>
  <c r="N7" i="52"/>
  <c r="P5" i="52" s="1"/>
  <c r="O7" i="52"/>
  <c r="Q6" i="52" s="1"/>
  <c r="R7" i="52"/>
  <c r="J6" i="52" l="1"/>
  <c r="J7" i="52" s="1"/>
  <c r="Q5" i="52"/>
  <c r="Q7" i="52" s="1"/>
  <c r="K5" i="52"/>
  <c r="K7" i="52" s="1"/>
  <c r="L7" i="52"/>
  <c r="P6" i="52"/>
  <c r="P7" i="52" s="1"/>
  <c r="P5" i="41" l="1"/>
  <c r="K13" i="41"/>
  <c r="N13" i="41" s="1"/>
  <c r="C13" i="41"/>
  <c r="F13" i="41" s="1"/>
  <c r="J13" i="41"/>
  <c r="B13" i="41"/>
  <c r="N12" i="41"/>
  <c r="H12" i="41"/>
  <c r="F12" i="41"/>
  <c r="P11" i="41"/>
  <c r="N11" i="41"/>
  <c r="H11" i="41"/>
  <c r="F11" i="41"/>
  <c r="P10" i="41"/>
  <c r="N10" i="41"/>
  <c r="H10" i="41"/>
  <c r="F10" i="41"/>
  <c r="P9" i="41"/>
  <c r="N9" i="41"/>
  <c r="H9" i="41"/>
  <c r="F9" i="41"/>
  <c r="P8" i="41"/>
  <c r="N8" i="41"/>
  <c r="H8" i="41"/>
  <c r="F8" i="41"/>
  <c r="P7" i="41"/>
  <c r="N7" i="41"/>
  <c r="H7" i="41"/>
  <c r="F7" i="41"/>
  <c r="P6" i="41"/>
  <c r="N6" i="41"/>
  <c r="H6" i="41"/>
  <c r="F6" i="41"/>
  <c r="N5" i="41"/>
  <c r="H5" i="41"/>
  <c r="F5" i="41"/>
  <c r="H13" i="41" l="1"/>
  <c r="P13" i="41"/>
  <c r="E6" i="41"/>
  <c r="E8" i="41"/>
  <c r="E10" i="41"/>
  <c r="E12" i="41"/>
  <c r="M7" i="41"/>
  <c r="M9" i="41"/>
  <c r="M11" i="41"/>
  <c r="E13" i="41"/>
  <c r="M13" i="41"/>
  <c r="M5" i="41"/>
  <c r="E7" i="41"/>
  <c r="E9" i="41"/>
  <c r="E11" i="41"/>
  <c r="E5" i="41"/>
  <c r="M6" i="41"/>
  <c r="M8" i="41"/>
  <c r="M10" i="41"/>
  <c r="M12" i="41"/>
</calcChain>
</file>

<file path=xl/sharedStrings.xml><?xml version="1.0" encoding="utf-8"?>
<sst xmlns="http://schemas.openxmlformats.org/spreadsheetml/2006/main" count="1650" uniqueCount="411">
  <si>
    <t>Totale</t>
  </si>
  <si>
    <t>Sardegna</t>
  </si>
  <si>
    <t>Sicilia</t>
  </si>
  <si>
    <t>Calabria</t>
  </si>
  <si>
    <t>Basilicata</t>
  </si>
  <si>
    <t>Campania</t>
  </si>
  <si>
    <t>Abruzzo</t>
  </si>
  <si>
    <t>Lazio</t>
  </si>
  <si>
    <t>Umbria</t>
  </si>
  <si>
    <t>Liguria</t>
  </si>
  <si>
    <t>Lombardia</t>
  </si>
  <si>
    <t>Altra forma giuridica</t>
  </si>
  <si>
    <t>SAU</t>
  </si>
  <si>
    <t>Valle d'Aosta/Vallée d'Aoste</t>
  </si>
  <si>
    <t>Proprieta',affitto e uso gratuito</t>
  </si>
  <si>
    <t>Affitto e uso gratuito</t>
  </si>
  <si>
    <t>Proprieta' e uso gratuito</t>
  </si>
  <si>
    <t>Proprieta' e affitto</t>
  </si>
  <si>
    <t>Solo uso gratuito</t>
  </si>
  <si>
    <t>Solo affitto</t>
  </si>
  <si>
    <t>Solo proprieta'</t>
  </si>
  <si>
    <t>Emilia-Romagna</t>
  </si>
  <si>
    <t>Friuli-Venezia Giulia</t>
  </si>
  <si>
    <t>ITALIA</t>
  </si>
  <si>
    <t>Da 1 a 1,99</t>
  </si>
  <si>
    <t>Da 2 a 2,99</t>
  </si>
  <si>
    <t>Da 3 a 4,99</t>
  </si>
  <si>
    <t>Da 5 a 9,99</t>
  </si>
  <si>
    <t>Da 10 a 19,99</t>
  </si>
  <si>
    <t>Da 20 a 29,99</t>
  </si>
  <si>
    <t>Da 30 a 49,99</t>
  </si>
  <si>
    <t>Da 50 a 99,99</t>
  </si>
  <si>
    <t>Da 100 in poi</t>
  </si>
  <si>
    <t>Piemonte</t>
  </si>
  <si>
    <t>Veneto</t>
  </si>
  <si>
    <t>Toscana</t>
  </si>
  <si>
    <t>Marche</t>
  </si>
  <si>
    <t>Molise</t>
  </si>
  <si>
    <t>Puglia</t>
  </si>
  <si>
    <t>Centro</t>
  </si>
  <si>
    <t>Senza terreni</t>
  </si>
  <si>
    <t>Provincia Autonoma Bolzano / Bozen</t>
  </si>
  <si>
    <t>Trento</t>
  </si>
  <si>
    <t>Composizioni %</t>
  </si>
  <si>
    <t>2020/2010</t>
  </si>
  <si>
    <t>-</t>
  </si>
  <si>
    <t>Aziende agricole</t>
  </si>
  <si>
    <t>Superficie agricola utilizzata (migliaia di ettari)</t>
  </si>
  <si>
    <t>Numero</t>
  </si>
  <si>
    <t>Diff.%</t>
  </si>
  <si>
    <t>Titolo di possesso</t>
  </si>
  <si>
    <t>Regione / Ripartizione</t>
  </si>
  <si>
    <t>Variazioni % 2020/2010</t>
  </si>
  <si>
    <t xml:space="preserve">Imprenditore o azienda individuale o familiare </t>
  </si>
  <si>
    <t xml:space="preserve">Società di persone       </t>
  </si>
  <si>
    <t xml:space="preserve">Società di capitali </t>
  </si>
  <si>
    <t>Società Cooperativa</t>
  </si>
  <si>
    <t>Proprietà collettiva</t>
  </si>
  <si>
    <t>Fino a 0,99</t>
  </si>
  <si>
    <t>Sud</t>
  </si>
  <si>
    <t>Isole</t>
  </si>
  <si>
    <t>Superficie agricola utilizzata (SAU)</t>
  </si>
  <si>
    <t>Prati permanenti e pascoli</t>
  </si>
  <si>
    <t>Coltivazioni legnose agrarie</t>
  </si>
  <si>
    <t>Seminativi</t>
  </si>
  <si>
    <t>Variazioni %</t>
  </si>
  <si>
    <t>Coltivazioni</t>
  </si>
  <si>
    <t>Superficie totale (SAT)</t>
  </si>
  <si>
    <t>Altra superficie</t>
  </si>
  <si>
    <t>Superficie agricola non utilizzata</t>
  </si>
  <si>
    <t>Boschi</t>
  </si>
  <si>
    <t>Arboricoltura da legno</t>
  </si>
  <si>
    <t>Orti familiari</t>
  </si>
  <si>
    <t>Ettari</t>
  </si>
  <si>
    <t>Superficie (ettari)</t>
  </si>
  <si>
    <t>Alveari</t>
  </si>
  <si>
    <t>Struzzi</t>
  </si>
  <si>
    <t>Conigli</t>
  </si>
  <si>
    <t>Equini</t>
  </si>
  <si>
    <t>Suini</t>
  </si>
  <si>
    <t>Ovini</t>
  </si>
  <si>
    <t>Caprini</t>
  </si>
  <si>
    <t>Bufalini</t>
  </si>
  <si>
    <t>Bovini</t>
  </si>
  <si>
    <t>Manodopera non familiare</t>
  </si>
  <si>
    <t>Manodopera familiare</t>
  </si>
  <si>
    <t>Incidenze %</t>
  </si>
  <si>
    <t>Giornate di lavoro standard</t>
  </si>
  <si>
    <t>Persone</t>
  </si>
  <si>
    <t>Categoria di manodopera</t>
  </si>
  <si>
    <t>Femmine</t>
  </si>
  <si>
    <t>Maschi</t>
  </si>
  <si>
    <t>Totale manodopera</t>
  </si>
  <si>
    <t>Prima lavorazione di prodotti agricoli</t>
  </si>
  <si>
    <t>Trasformazione di prodotti animali</t>
  </si>
  <si>
    <t>Trasformazione di prodotti vegetali</t>
  </si>
  <si>
    <t>Altre attività</t>
  </si>
  <si>
    <t>Agriturismo</t>
  </si>
  <si>
    <t>0&lt;Ula&lt;=1</t>
  </si>
  <si>
    <t>Numero di aziende agricole</t>
  </si>
  <si>
    <t>Attività connesse</t>
  </si>
  <si>
    <t>Agricoltura sociale</t>
  </si>
  <si>
    <t>Fattoria didattica</t>
  </si>
  <si>
    <t>Artigianato</t>
  </si>
  <si>
    <t>Produzione di energia rinnovabile eolica</t>
  </si>
  <si>
    <t>Produzione di energia rinnovabile biomassa</t>
  </si>
  <si>
    <t>Produzione di energia rinnovabile solare</t>
  </si>
  <si>
    <t>Produzione di energia rinnovabile idroenergia</t>
  </si>
  <si>
    <t>Produzione di altre fonti di energia rinnovabile</t>
  </si>
  <si>
    <t>Lavorazione del legno, taglio legno</t>
  </si>
  <si>
    <t>Acquacoltura</t>
  </si>
  <si>
    <t>Attività agricole per conto terzi utilizzando mezzi di produzione dell’azienda</t>
  </si>
  <si>
    <t>Attività non agricole per conto terzi utilizzando mezzi di produzione dell’azienda</t>
  </si>
  <si>
    <t>Servizi per l’allevamento</t>
  </si>
  <si>
    <t>Sistemazione di parchi e giardini</t>
  </si>
  <si>
    <t>Silvicoltura</t>
  </si>
  <si>
    <t>Produzione di mangimi completi e complementari</t>
  </si>
  <si>
    <t>Aziende con almeno un'attività connessa</t>
  </si>
  <si>
    <t>Totale aziende agricole</t>
  </si>
  <si>
    <t>Da quanto tempo il conduttore gestisce l'azienda agricola?</t>
  </si>
  <si>
    <t>Da meno di 3 anni</t>
  </si>
  <si>
    <t>Da 3 a 10 anni</t>
  </si>
  <si>
    <t>Da oltre 10 anni</t>
  </si>
  <si>
    <t>Da un familiare</t>
  </si>
  <si>
    <t>Da un parente</t>
  </si>
  <si>
    <t>Da terzi</t>
  </si>
  <si>
    <t>Da nessuno, si tratta di un'azienda nuova</t>
  </si>
  <si>
    <t>1&lt;Ula&lt;=10</t>
  </si>
  <si>
    <t>Classi di Ula</t>
  </si>
  <si>
    <t>Tutte le aziende agricole</t>
  </si>
  <si>
    <t>Aziende agricole informatizzate</t>
  </si>
  <si>
    <t>Aziende agricole innovatrici</t>
  </si>
  <si>
    <t>Aziende con almeno un investimento innovativo nel triennio 2018-2020</t>
  </si>
  <si>
    <t>Varietà, razze, cloni, ecc.</t>
  </si>
  <si>
    <t>Impianto e semina</t>
  </si>
  <si>
    <t>Irrigazione</t>
  </si>
  <si>
    <t>Lavorazione suolo</t>
  </si>
  <si>
    <t>Concimazione</t>
  </si>
  <si>
    <t>Lotta fitosanitaria</t>
  </si>
  <si>
    <t>Impalcatura e potatura arboreti</t>
  </si>
  <si>
    <t>Stabulazione del bestiame</t>
  </si>
  <si>
    <t>Nutrizione animale</t>
  </si>
  <si>
    <t>Mungitura</t>
  </si>
  <si>
    <t>Gestione rifiuti</t>
  </si>
  <si>
    <t>Meccanizzazione</t>
  </si>
  <si>
    <t>Organizzazione e gestione aziendale</t>
  </si>
  <si>
    <t>Vendita e marketing dei prodotti</t>
  </si>
  <si>
    <t>Altro</t>
  </si>
  <si>
    <t>Ambiti in cui sono stati effettuati gli investimenti</t>
  </si>
  <si>
    <t>Struttura e utilizzo degli edifici</t>
  </si>
  <si>
    <t>Prodotti vegetali</t>
  </si>
  <si>
    <t>Prodotti animali</t>
  </si>
  <si>
    <t>Prodotti forestali</t>
  </si>
  <si>
    <t>Tipologia di prodotti aziendali</t>
  </si>
  <si>
    <t>TOTALE</t>
  </si>
  <si>
    <t>Totale seminativi</t>
  </si>
  <si>
    <t>Frumento duro</t>
  </si>
  <si>
    <t>Mais</t>
  </si>
  <si>
    <t>Totale cereali</t>
  </si>
  <si>
    <t>Legumi</t>
  </si>
  <si>
    <t>Patata</t>
  </si>
  <si>
    <t>Piante industriali</t>
  </si>
  <si>
    <t>Terreni a riposo</t>
  </si>
  <si>
    <t>Barbabietola da zucchero</t>
  </si>
  <si>
    <t>Altre piante da radice</t>
  </si>
  <si>
    <t>Fiori e piante ornamentali</t>
  </si>
  <si>
    <t>Sementi e piantine</t>
  </si>
  <si>
    <t>Altri seminativi</t>
  </si>
  <si>
    <t>Foraggere avvicendate</t>
  </si>
  <si>
    <t>Melo</t>
  </si>
  <si>
    <t>Pero</t>
  </si>
  <si>
    <t>Pesco</t>
  </si>
  <si>
    <t>Nettarina</t>
  </si>
  <si>
    <t>Fico</t>
  </si>
  <si>
    <t>Acninidia</t>
  </si>
  <si>
    <t>Mandorlo</t>
  </si>
  <si>
    <t>Nocciolo</t>
  </si>
  <si>
    <t>Castagno</t>
  </si>
  <si>
    <t>Noce</t>
  </si>
  <si>
    <t>Altra Frutta Guscio</t>
  </si>
  <si>
    <t>Vivai</t>
  </si>
  <si>
    <t>Uva da tavola</t>
  </si>
  <si>
    <t>Olivo da tavola</t>
  </si>
  <si>
    <t>Olivo per olio</t>
  </si>
  <si>
    <t>Arancio</t>
  </si>
  <si>
    <t>Clementina</t>
  </si>
  <si>
    <t>Limone</t>
  </si>
  <si>
    <t>Altri agrumi</t>
  </si>
  <si>
    <t xml:space="preserve"> Vite per la produzione di vini DOP e IGP</t>
  </si>
  <si>
    <t>Vite per la produzione di altri vini</t>
  </si>
  <si>
    <t>Vite per la produzione di uva passa</t>
  </si>
  <si>
    <t>Mandarino e altri agrumi a piccoli frutti</t>
  </si>
  <si>
    <t>Ortaggi</t>
  </si>
  <si>
    <t>Albicocco</t>
  </si>
  <si>
    <t>Ciliegio</t>
  </si>
  <si>
    <t>Susino</t>
  </si>
  <si>
    <t>Altre pomacee</t>
  </si>
  <si>
    <t>Altre drupacee</t>
  </si>
  <si>
    <t>Altra frutta di origine temperata</t>
  </si>
  <si>
    <t>Pistacchio</t>
  </si>
  <si>
    <t>Frutta a bacche</t>
  </si>
  <si>
    <t>Altre legnose agrarie</t>
  </si>
  <si>
    <t>Altra frutta di origine tropicale</t>
  </si>
  <si>
    <t>Dati assoluti (migliaia di ettari)</t>
  </si>
  <si>
    <t>Indici a base 1982=100</t>
  </si>
  <si>
    <t>SAU per azienda (ettari)</t>
  </si>
  <si>
    <t>SAT per azienda (ettari)</t>
  </si>
  <si>
    <t>ANNO</t>
  </si>
  <si>
    <t>Numero di aziende</t>
  </si>
  <si>
    <t>SAT</t>
  </si>
  <si>
    <t>Classi di SAU (ettari)</t>
  </si>
  <si>
    <t>Media</t>
  </si>
  <si>
    <t>2020/2000</t>
  </si>
  <si>
    <t>Composizione %</t>
  </si>
  <si>
    <t>Incidenza % sul totale delle aziende agricole</t>
  </si>
  <si>
    <t>Tipologia di manodopera aziendale</t>
  </si>
  <si>
    <t>Giornate di lavoro standard procapite</t>
  </si>
  <si>
    <t>Fino a 30</t>
  </si>
  <si>
    <t>da 31 a 200</t>
  </si>
  <si>
    <t>oltre 200</t>
  </si>
  <si>
    <t>Totale aziende con olivo</t>
  </si>
  <si>
    <t xml:space="preserve">Totale aziende con agrumi </t>
  </si>
  <si>
    <t xml:space="preserve">Specie </t>
  </si>
  <si>
    <t>Soggetto dal quale è stata rilevata la conduzione dell'azienda</t>
  </si>
  <si>
    <t>TAVOLA 1 - Aziende, SAU e SAT negli ultimi 5 censimenti dell'agricoltura</t>
  </si>
  <si>
    <t>TAVOLA 2 - Aziende e SAU per forma giuridica. Anni 2020 e 2010</t>
  </si>
  <si>
    <t>TAVOLA 4 - Aziende e SAU per titolo di possesso dei terreni. Anni 2020 e 2010</t>
  </si>
  <si>
    <t>TAVOLA 7 - Aziende e SAU per classi di SAU. Anni 2020 e 2010</t>
  </si>
  <si>
    <t>Nord</t>
  </si>
  <si>
    <t>Nord-ovest</t>
  </si>
  <si>
    <t>Nord-est</t>
  </si>
  <si>
    <t>Mezzogiorno</t>
  </si>
  <si>
    <t>Totale aziende agricole (2)</t>
  </si>
  <si>
    <t>Totale aziende agricole (3)</t>
  </si>
  <si>
    <t>Di cui vacche da latte</t>
  </si>
  <si>
    <t>UBA (1)</t>
  </si>
  <si>
    <t>Avicoli (2)</t>
  </si>
  <si>
    <t>Proprietà, affitto e uso gratuito</t>
  </si>
  <si>
    <t>Proprietà e uso gratuito</t>
  </si>
  <si>
    <t>Proprietà e affitto</t>
  </si>
  <si>
    <t>Solo proprietà</t>
  </si>
  <si>
    <t>SAU=0</t>
  </si>
  <si>
    <t>(1) La SAU è la somma di seminativi, coltovazioni legnose, orti familiari e prati permanente e pascoli. La SAT aggiunge alla SAU l'arboricoltura da legno, i boschi, la superficie agricola non utlizzata e le altre superfici.</t>
  </si>
  <si>
    <t>Serre</t>
  </si>
  <si>
    <t>Legnose in serra</t>
  </si>
  <si>
    <t>Tartufaie</t>
  </si>
  <si>
    <t>Alberi di natale</t>
  </si>
  <si>
    <t xml:space="preserve">Totale aziende con vite  </t>
  </si>
  <si>
    <t>Di cui stranieri non UE</t>
  </si>
  <si>
    <t>Di cui stranieri UE</t>
  </si>
  <si>
    <t>Lavoratori non assunti direttamente dall'azienda</t>
  </si>
  <si>
    <t>Forma saltuaria</t>
  </si>
  <si>
    <t>Forma continuativa</t>
  </si>
  <si>
    <t>Totale manodopera non familiare</t>
  </si>
  <si>
    <t>Giornate di lavoro standard (1)</t>
  </si>
  <si>
    <t>Da 75 in poi</t>
  </si>
  <si>
    <t>da 60 a 74 anni</t>
  </si>
  <si>
    <t>da 45 a 59 anni</t>
  </si>
  <si>
    <t>da 30 a 44 anni</t>
  </si>
  <si>
    <t>Fino a 29 anni</t>
  </si>
  <si>
    <t xml:space="preserve">Totale </t>
  </si>
  <si>
    <t>Genere femminile</t>
  </si>
  <si>
    <t>Genere maschile</t>
  </si>
  <si>
    <t>Laurea/diploma universitario non agraria</t>
  </si>
  <si>
    <t>Laurea/diploma universitario agraria</t>
  </si>
  <si>
    <t>Diploma scuola media superiore non agraria</t>
  </si>
  <si>
    <t>Diploma scuola media superiore agraria</t>
  </si>
  <si>
    <t xml:space="preserve"> Diploma non agraria (2-3 anni)</t>
  </si>
  <si>
    <t>Diploma agraria (2-3 anni)</t>
  </si>
  <si>
    <t>Licenza media</t>
  </si>
  <si>
    <t>Licenza elementare</t>
  </si>
  <si>
    <t>Nessun titolo</t>
  </si>
  <si>
    <t>Titolo di studio del capo azienda - Composizioni % (regione=100)</t>
  </si>
  <si>
    <t>Titolo di studio del capo azienda</t>
  </si>
  <si>
    <t>Altre operazioni per la coltivazione</t>
  </si>
  <si>
    <t>Raccolta meccanica e prima lavorazione di vegetali</t>
  </si>
  <si>
    <t>Semina</t>
  </si>
  <si>
    <t>Fertilizzazione</t>
  </si>
  <si>
    <t>Aratura</t>
  </si>
  <si>
    <t>Superfici in affidamento completo (ettari)</t>
  </si>
  <si>
    <t>Di cui prestate da altre aziende agricole</t>
  </si>
  <si>
    <t>Numero di ore complessive</t>
  </si>
  <si>
    <t>Superfici in affidamento parziale (ettari)</t>
  </si>
  <si>
    <t>Sussidi relativi ad aiuti pubblici</t>
  </si>
  <si>
    <t>Altre attività remunerative connesse all'azienda</t>
  </si>
  <si>
    <t>Vendita dei prodotti aziendali</t>
  </si>
  <si>
    <t>Il 50% o meno del valore della produzione finale</t>
  </si>
  <si>
    <t>Oltre il 50% del valore della produzione finale</t>
  </si>
  <si>
    <t>Tutta la produzione finale</t>
  </si>
  <si>
    <t>Percentuale tipologia ricavi (1)</t>
  </si>
  <si>
    <t>Parte del valore della produzione finale consumata</t>
  </si>
  <si>
    <t>Aziende con superfici irrigate</t>
  </si>
  <si>
    <t>Aziende con superfici irrigabili</t>
  </si>
  <si>
    <t>(1) Unità di misura standard determinata in base ai coefficienti di calcolo per le singole categorie di bestiame che figurano nell'allegato I del Regolamento (UE) 2018/1091.</t>
  </si>
  <si>
    <t>(1) Per gli avicoli è stata considerata la presenza media nell'annata agraria 2019-2020.</t>
  </si>
  <si>
    <t>Avicoli (polli, tacchini, galline, oche, anatre, faraone, altri)</t>
  </si>
  <si>
    <t>di cui vacche da latte</t>
  </si>
  <si>
    <t>Ula&gt;10</t>
  </si>
  <si>
    <t>(1) Le aziende innovatrici sono quelle che hanno effettuato almeno un invesimento finalizzato ad innovare la tecnica o la gestione della produzione nel triennio 2018-2020.</t>
  </si>
  <si>
    <t>(2) Ula: unità di lavoro a tempo pieno.</t>
  </si>
  <si>
    <t>(1) Ula: unità di lavoro a tempo pieno.</t>
  </si>
  <si>
    <t>(1) Sono escluse le proprietà collettive.</t>
  </si>
  <si>
    <t>Totale manodopera familiare</t>
  </si>
  <si>
    <t>Conduttore</t>
  </si>
  <si>
    <t>Coniuge del conduttore</t>
  </si>
  <si>
    <t>Familiari del conduttore</t>
  </si>
  <si>
    <t>Parenti del conduttore</t>
  </si>
  <si>
    <t>(1) Le giornate di lavoro standard si compongono di otto ore lavorative.</t>
  </si>
  <si>
    <t>Totale aziende con manodopera non familiare</t>
  </si>
  <si>
    <t>Aziende</t>
  </si>
  <si>
    <t>Tipo di manodopera non familiare</t>
  </si>
  <si>
    <t>Forma giuridica</t>
  </si>
  <si>
    <t>SAU (ettari)</t>
  </si>
  <si>
    <t>(1) Il totale delle aziende agcirole non include 12.499 aziende agricole senza SAU.</t>
  </si>
  <si>
    <t>SAT (ettari)</t>
  </si>
  <si>
    <t>Superficie media aziendale (ettari)</t>
  </si>
  <si>
    <t>Totale olivo</t>
  </si>
  <si>
    <t xml:space="preserve">Totale agrumi </t>
  </si>
  <si>
    <t xml:space="preserve">Totale vite  </t>
  </si>
  <si>
    <t>Totale aziende con seminativi</t>
  </si>
  <si>
    <t>Superfici irrigabili (ettari)</t>
  </si>
  <si>
    <t>Superfici irrigate (ettari)</t>
  </si>
  <si>
    <t>Aziende con capi al 1° dicembre 2020</t>
  </si>
  <si>
    <r>
      <t>TAVOLA 22 - Numero di capi di bestiame al 1° dicembre 2020 per specie e regione</t>
    </r>
    <r>
      <rPr>
        <b/>
        <sz val="10"/>
        <color rgb="FFFF0000"/>
        <rFont val="Arial Narrow"/>
        <family val="2"/>
      </rPr>
      <t xml:space="preserve"> </t>
    </r>
  </si>
  <si>
    <t xml:space="preserve">(1) Per ogni regione/provincia autonoma è stata calcolata la media aritmetica semplice. </t>
  </si>
  <si>
    <t>(1) Solo per le forme giuridiche Imprenditore o azienda individuale o familiare e Società di persone.</t>
  </si>
  <si>
    <t xml:space="preserve">Tutte le aziende agricole </t>
  </si>
  <si>
    <t>(3) Il totale (1.133.023) include 2.495 proprietà collettive per le quali non erano previsti i quesiti sulle ULA e sull'innovazione.</t>
  </si>
  <si>
    <t>(2) Il totale 1.133.023 contiene 2.495 proprietà collettive per le quali non erano previsti i quesiti sulla tendenza ad innovare.</t>
  </si>
  <si>
    <t>(2) Il totale 1.133.023 contiene 2.495 proprietà collettive per le quali non erano previsti i quesiti sugli effetti del Covid.</t>
  </si>
  <si>
    <t>Aziende agricole che hanno subito effetti del Covid</t>
  </si>
  <si>
    <t>TAVOLA 21 - Aziende con capi di bestiame al 1° dicembre 2020 per specie e regione (1)</t>
  </si>
  <si>
    <t>(2) Sono escluse le proprietà collettive.</t>
  </si>
  <si>
    <t>Classi di giornate di lavoro standard (1)</t>
  </si>
  <si>
    <t>2020 (2)</t>
  </si>
  <si>
    <t>Tavola 3 - Aziende e SAU per forma giuridica e regione. Anno 2020</t>
  </si>
  <si>
    <t>TAVOLA 5 - Aziende e SAU  per titolo di possesso dei terreni e regione. Anno 2020 (1)</t>
  </si>
  <si>
    <t xml:space="preserve">TAVOLA 6 - Aziende e SAT  per titolo di possesso dei terreni e regione. Anno 2020  </t>
  </si>
  <si>
    <t>TAVOLA 9 - Aziende e SAU per regione. Anni 2020 e 2010</t>
  </si>
  <si>
    <t>TAVOLA 11 - Aziende e superfici per utilizzazione dei terreni. Anni 2020 e 2010</t>
  </si>
  <si>
    <t>TAVOLA 12 - Aziende e superfici per utilizzazione del terreno e regione. Anno 2020 (1)</t>
  </si>
  <si>
    <t>TAVOLA 13 - Aziende con seminativi per regione. Anno 2020</t>
  </si>
  <si>
    <t>TAVOLA 14 - Superfici coltivate a seminativi per regione. Anno 2020</t>
  </si>
  <si>
    <r>
      <t xml:space="preserve">TAVOLA 17 - Aziende con vite, olivo, agrumi per regione. Anno 2020 </t>
    </r>
    <r>
      <rPr>
        <b/>
        <sz val="10"/>
        <color rgb="FFFF0000"/>
        <rFont val="Arial Narrow"/>
        <family val="2"/>
      </rPr>
      <t xml:space="preserve"> </t>
    </r>
  </si>
  <si>
    <t xml:space="preserve">TAVOLA 18 - Superfici con vite, olivo, agrumi per regione. Anno 2020  </t>
  </si>
  <si>
    <t xml:space="preserve">TAVOLA 16 - Superfici con frutta fresca, frutta a guscio e altre legnose per regione. Anno 2020  </t>
  </si>
  <si>
    <t>TAVOLA 19- Aziende con superfici irrigabili, irrigate e relative superfici. Anno 2020</t>
  </si>
  <si>
    <t>(1) Aziende con capi bovini, suini o avicoli durante l'annata agraria 2019-2020.</t>
  </si>
  <si>
    <t xml:space="preserve">TAVOLA 20 - Aziende con capi di bestiame al 1° dicembre 2020 e aziende zootecniche (1) per regione.  </t>
  </si>
  <si>
    <t>TAVOLA 23 - Aziende per categoria di manodopera presente, persone e giornate di lavoro standard per categoria di manodopera. Anni 2020 e 2010</t>
  </si>
  <si>
    <t xml:space="preserve">TAVOLA 24 - Persone della manodopera familiare e giornate di lavoro standard per regione. Anno 2020 </t>
  </si>
  <si>
    <t>TAVOLA 25 - Aziende con manodopera non familiare per tipo di manodopera e regione. Anno 2020</t>
  </si>
  <si>
    <t>TAVOLA 26 -  Persone della manodopera non familiare per tipologia di manodopera, nazionalità e regione. Anno 2020</t>
  </si>
  <si>
    <t>TAVOLA 27 -  Giornate di lavoro della manodopera non familiare per tipologia di manodopera, nazionalità e regione. Anno 2020</t>
  </si>
  <si>
    <t xml:space="preserve">TAVOLA 28 - Persone e giornate di lavoro standard procapite (1) per genere e tipologia di manodopera. Anni 2020 e 2010 </t>
  </si>
  <si>
    <t xml:space="preserve">TAVOLA 29 - Capi azienda per genere e per classi di giornate di lavoro standard. Anni 2020 e 2010 </t>
  </si>
  <si>
    <t>TAVOLA 30 - Aziende per classe di età e genere del capo azienda e regione (1). Anno 2020</t>
  </si>
  <si>
    <t>TAVOLA 31 - Aziende per titolo di studio del capo azienda e regione (1). Anno 2020</t>
  </si>
  <si>
    <t>TAVOLA 33. Aziende che hanno usufruito di contoterzismo passivo, numero di ore e superfici in affidamento, per regione. Anno 2020</t>
  </si>
  <si>
    <t xml:space="preserve">TAVOLA 34 - Aziende che hanno consumato i prodotti aziendali e composizione media dei ricavi/sussidi, per regione. Anno 2020 </t>
  </si>
  <si>
    <t>TAVOLA 35 - Aziende che hanno percepito ricavi dalla vendita di prodotti aziendali, per tipo di prodotto e regione. Anno 2020</t>
  </si>
  <si>
    <t>TAVOLA 36 - Ricambio generazionale, numero di aziende per regione (1). Anno 2020</t>
  </si>
  <si>
    <t>TAVOLA 37 - Aziende informatizzate per classi di Ula (1) e regione. Anno 2020</t>
  </si>
  <si>
    <t>TAVOLA 38 - Aziende innovatrici (1) per classi di Ula (2) e regione. Anno 2020</t>
  </si>
  <si>
    <t>TAVOLA 39 - Aziende innovatrici (1) per ambito di effettuazione dell'investimento e regione. Anno 2020</t>
  </si>
  <si>
    <t xml:space="preserve">TAVOLA 15 - Aziende con legnose agrarie, frutta fresca, frutta a guscio e altre legnose per regione. Anno 2020  </t>
  </si>
  <si>
    <t>Totale aziende con legnose agrarie</t>
  </si>
  <si>
    <t>Actinidia</t>
  </si>
  <si>
    <t>(2) Per gli avicoli è stata considerata la presenza media nell'annata agraria 2019-2020.</t>
  </si>
  <si>
    <t>(2) Il totale (1.133.023) include 2.495 proprietà collettive per le quali non erano previsti i quesiti sulle ULA e sull'informatizzazione.</t>
  </si>
  <si>
    <t>(1)  Le aziende innovatrici sono quelle che hanno effettuato almeno un invesimento finalizzato ad innovare la tecnica o la gestione della produzione nel triennio 2018-2020.</t>
  </si>
  <si>
    <t>TAVOLA 10 - Dimensione media aziendale per tipologie di coltivazioni. Anni 2020, 2010 e 2000 (censimento dell'agricoltura)</t>
  </si>
  <si>
    <t>Coltivazioni (1)</t>
  </si>
  <si>
    <t>Superficie (SAU o SAT, ettari)</t>
  </si>
  <si>
    <t>Totale (2)</t>
  </si>
  <si>
    <t>(2) Le superfici riportate nella riga "Totale" indicano la SAT.</t>
  </si>
  <si>
    <t>(1) Poiché la stessa azienda può praticare più tipologie di coltivazioni, il Totale aziende non è la somma dei parziali.</t>
  </si>
  <si>
    <t>TAVOLA 40 - Aziende che hanno risentito degli effetti del Covid per classi di Ula (1) e regione. Anno 2020</t>
  </si>
  <si>
    <t>TAVOLA 8 - Aziende e SAU per classi di SAU e regione. Anno 2020</t>
  </si>
  <si>
    <t xml:space="preserve">Aziende zootecniche </t>
  </si>
  <si>
    <t>TAVOLA 32 - Aziende con attività connesse per regione. Anno 2020</t>
  </si>
  <si>
    <t>Aziende che hanno usufruito di contoterzismo passivo</t>
  </si>
  <si>
    <t>Aziende con altre operazioni non sulle superfici</t>
  </si>
  <si>
    <t>Aziende che hanno consumato i prodotti aziendali</t>
  </si>
  <si>
    <t>Aziende senza ricavi/sussidi</t>
  </si>
  <si>
    <t>Aziende che hanno percepito ricavi derivanti dalla commercializzazione di prodotti aziendali</t>
  </si>
  <si>
    <t xml:space="preserve">Numero di aziende agricole </t>
  </si>
  <si>
    <t>TAVOLA 3 - Aziende e SAU per forma giuridica e regione. Anno 2020</t>
  </si>
  <si>
    <t>TAVOLA 5 - Aziende e SAU per titolo di possesso dei terreni e regione. Anno 2020</t>
  </si>
  <si>
    <t>TAVOLA 6 - Aziende e SAT per titolo di possesso dei terreni e regione. Anno 2020</t>
  </si>
  <si>
    <t>TAVOLA 10 - Dimensione media aziendale per tipologie di coltivazioni. Anni 2020, 2010 e 2000</t>
  </si>
  <si>
    <t>TAVOLA 12 - Aziende e superfici per utilizzazione del terreno e regione. Anno 2020</t>
  </si>
  <si>
    <t xml:space="preserve">TAVOLA 17 - Aziende con vite, olivo, agrumi per regione. Anno 2020  </t>
  </si>
  <si>
    <t>TAVOLA 20 - Aziende con capi di bestiame al 1° dicembre 2020 e aziende zootecniche per regione</t>
  </si>
  <si>
    <t>TAVOLA 21 - Aziende con capi di bestiame al 1° dicembre 2020 per specie e regione</t>
  </si>
  <si>
    <t>TAVOLA 22 - Numero di capi di bestiame al 1° dicembre 2020 per specie e regione</t>
  </si>
  <si>
    <t>TAVOLA 24 - Persone della manodopera familiare e giornate di lavoro standard per regione. Anno 2020</t>
  </si>
  <si>
    <t>TAVOLA 26 -  Persone della manodopera non familiare per tipo di manodopera, nazionalità e regione. Anno 2020</t>
  </si>
  <si>
    <t>TAVOLA 27 - Giornate di lavoro della manodopera non familiare per tipo di manodopera, nazionalità e regione. Anno 2020</t>
  </si>
  <si>
    <t>TAVOLA 28 - Persone e giornate di lavoro standard procapite per genere e tipo di manodopera. Anni 2020 e 2010</t>
  </si>
  <si>
    <t>TAVOLA 29 - Capi azienda per genere e per classi di giornate di lavoro standard. Anni 2020 e 2010</t>
  </si>
  <si>
    <t>TAVOLA 30 - Aziende per classe di età e genere del capo azienda e regione. Anno 2020</t>
  </si>
  <si>
    <t>TAVOLA 31 - Aziende per titolo di studio del capo azienda e regione. Anno 2020</t>
  </si>
  <si>
    <t>TAVOLA 33. - Aziende che hanno usufruito di contoterzismo passivo, numero di ore e superfici in affidamento, per regione. Anno 2020</t>
  </si>
  <si>
    <t>TAVOLA 34 - Aziende che hanno consumato i prodotti aziendali e composizione media dei ricavi/sussidi, per regione - Anno 2020</t>
  </si>
  <si>
    <t>TAVOLA 35 - Aziende che hanno percepito ricavi dalla vendita di prodotti aziendali per tipo di prodotto e regione. Anno 2020</t>
  </si>
  <si>
    <t>TAVOLA 36 - Ricambio generazionale, numero di aziende per regione. Anno 2020</t>
  </si>
  <si>
    <t>TAVOLA 37 - Aziende informatizzate per classi di Ula e regione. Anno 2020</t>
  </si>
  <si>
    <t>TAVOLA 38 - Aziende innovatrici per classi di Ula e regione. Anno 2020</t>
  </si>
  <si>
    <t>TAVOLA 39 - Aziende innovatrici per ambito di effettuazione dell'investimento e regione. Anno 2020</t>
  </si>
  <si>
    <t>TAVOLA 40 - Aziende che hanno risentito degli effetti del Covid per classi di Ula e regione.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</si>
</sst>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-;\-* #,##0.00_-;_-* &quot;-&quot;??_-;_-@_-"/>
    <numFmt numFmtId="165" formatCode="0.0"/>
    <numFmt numFmtId="166" formatCode="#,##0.0"/>
    <numFmt numFmtId="167" formatCode="#,##0_ ;\-#,##0\ "/>
    <numFmt numFmtId="168" formatCode="_-* #,##0_-;\-* #,##0_-;_-* &quot;-&quot;??_-;_-@_-"/>
    <numFmt numFmtId="169" formatCode="_-* #,##0.0_-;\-* #,##0.0_-;_-* &quot;-&quot;??_-;_-@_-"/>
    <numFmt numFmtId="170" formatCode="#,##0.0_ ;\-#,##0.0\ "/>
    <numFmt numFmtId="171" formatCode="_-* #,##0.0_-;\-* #,##0.0_-;_-* &quot;-&quot;?_-;_-@_-"/>
    <numFmt numFmtId="172" formatCode="0.0000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theme="1"/>
      <name val="Arial Narrow"/>
      <family val="2"/>
    </font>
    <font>
      <b/>
      <i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10"/>
      <name val="MS Sans Serif"/>
      <family val="2"/>
    </font>
    <font>
      <sz val="8"/>
      <color theme="1"/>
      <name val="Calibri"/>
      <family val="2"/>
      <scheme val="minor"/>
    </font>
    <font>
      <i/>
      <sz val="8"/>
      <color indexed="8"/>
      <name val="Arial Narrow"/>
      <family val="2"/>
    </font>
    <font>
      <b/>
      <sz val="8"/>
      <color rgb="FFFF0000"/>
      <name val="Arial Narrow"/>
      <family val="2"/>
    </font>
    <font>
      <b/>
      <sz val="8"/>
      <color rgb="FF808080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indexed="8"/>
      <name val="Arial Narrow"/>
      <family val="2"/>
    </font>
    <font>
      <b/>
      <sz val="9"/>
      <color theme="0"/>
      <name val="Arial Narrow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0"/>
      <name val="Arial Narrow"/>
      <family val="2"/>
    </font>
    <font>
      <b/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i/>
      <sz val="9"/>
      <color theme="0"/>
      <name val="Arial Narrow"/>
      <family val="2"/>
    </font>
    <font>
      <i/>
      <sz val="9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color rgb="FFFFFFFF"/>
      <name val="Arial Narrow"/>
      <family val="2"/>
    </font>
    <font>
      <b/>
      <sz val="10"/>
      <name val="Arial Narrow"/>
      <family val="2"/>
    </font>
    <font>
      <b/>
      <i/>
      <sz val="9"/>
      <color rgb="FFFFFFFF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9"/>
      <color rgb="FFFF000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i/>
      <sz val="9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i/>
      <sz val="9"/>
      <color rgb="FFFF0000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i/>
      <sz val="9"/>
      <color theme="1"/>
      <name val="Arial Narrow"/>
      <family val="2"/>
    </font>
    <font>
      <sz val="11"/>
      <name val="Calibri"/>
      <family val="2"/>
      <scheme val="minor"/>
    </font>
    <font>
      <b/>
      <i/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Font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54" fillId="0" borderId="0" applyNumberFormat="0" applyFill="0" applyBorder="0" applyAlignment="0" applyProtection="0"/>
  </cellStyleXfs>
  <cellXfs count="473">
    <xf numFmtId="0" fontId="0" fillId="0" borderId="0" xfId="0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3" borderId="0" xfId="0" applyFont="1" applyFill="1" applyBorder="1" applyAlignment="1">
      <alignment wrapText="1"/>
    </xf>
    <xf numFmtId="3" fontId="4" fillId="3" borderId="0" xfId="0" applyNumberFormat="1" applyFont="1" applyFill="1" applyBorder="1" applyAlignment="1">
      <alignment horizontal="right" wrapText="1"/>
    </xf>
    <xf numFmtId="166" fontId="4" fillId="3" borderId="0" xfId="0" applyNumberFormat="1" applyFont="1" applyFill="1" applyBorder="1" applyAlignment="1">
      <alignment horizontal="right" wrapText="1"/>
    </xf>
    <xf numFmtId="166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wrapText="1"/>
    </xf>
    <xf numFmtId="0" fontId="3" fillId="3" borderId="0" xfId="0" applyFont="1" applyFill="1" applyBorder="1" applyAlignment="1">
      <alignment horizontal="right"/>
    </xf>
    <xf numFmtId="0" fontId="5" fillId="0" borderId="0" xfId="0" applyFont="1"/>
    <xf numFmtId="0" fontId="10" fillId="0" borderId="0" xfId="0" applyFont="1"/>
    <xf numFmtId="0" fontId="10" fillId="0" borderId="0" xfId="0" applyFont="1" applyBorder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left" wrapText="1"/>
    </xf>
    <xf numFmtId="3" fontId="3" fillId="3" borderId="0" xfId="0" applyNumberFormat="1" applyFont="1" applyFill="1" applyBorder="1"/>
    <xf numFmtId="2" fontId="3" fillId="3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wrapText="1"/>
    </xf>
    <xf numFmtId="3" fontId="3" fillId="3" borderId="0" xfId="0" applyNumberFormat="1" applyFont="1" applyFill="1" applyBorder="1" applyAlignment="1">
      <alignment horizontal="right" wrapText="1"/>
    </xf>
    <xf numFmtId="165" fontId="3" fillId="3" borderId="0" xfId="0" applyNumberFormat="1" applyFont="1" applyFill="1" applyBorder="1" applyAlignment="1">
      <alignment horizontal="right" wrapText="1"/>
    </xf>
    <xf numFmtId="166" fontId="3" fillId="3" borderId="0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0" fontId="13" fillId="0" borderId="0" xfId="0" applyFont="1" applyBorder="1" applyAlignment="1">
      <alignment vertical="center" wrapText="1"/>
    </xf>
    <xf numFmtId="3" fontId="10" fillId="0" borderId="0" xfId="0" applyNumberFormat="1" applyFont="1" applyBorder="1"/>
    <xf numFmtId="0" fontId="14" fillId="0" borderId="0" xfId="0" applyFont="1" applyFill="1"/>
    <xf numFmtId="0" fontId="15" fillId="0" borderId="0" xfId="0" applyFont="1" applyFill="1"/>
    <xf numFmtId="0" fontId="14" fillId="0" borderId="0" xfId="0" applyFont="1"/>
    <xf numFmtId="171" fontId="14" fillId="0" borderId="0" xfId="0" applyNumberFormat="1" applyFont="1"/>
    <xf numFmtId="0" fontId="12" fillId="3" borderId="0" xfId="0" applyFont="1" applyFill="1"/>
    <xf numFmtId="0" fontId="5" fillId="3" borderId="0" xfId="0" applyFont="1" applyFill="1"/>
    <xf numFmtId="0" fontId="16" fillId="0" borderId="0" xfId="0" applyFont="1" applyFill="1" applyBorder="1"/>
    <xf numFmtId="0" fontId="20" fillId="0" borderId="2" xfId="0" applyFont="1" applyBorder="1" applyAlignment="1">
      <alignment horizontal="left"/>
    </xf>
    <xf numFmtId="0" fontId="20" fillId="3" borderId="0" xfId="0" applyFont="1" applyFill="1" applyBorder="1" applyAlignment="1">
      <alignment horizontal="right" wrapText="1"/>
    </xf>
    <xf numFmtId="0" fontId="20" fillId="0" borderId="0" xfId="0" applyFont="1" applyBorder="1" applyAlignment="1">
      <alignment horizontal="left"/>
    </xf>
    <xf numFmtId="0" fontId="20" fillId="3" borderId="3" xfId="0" applyFont="1" applyFill="1" applyBorder="1" applyAlignment="1">
      <alignment horizontal="right" vertical="center" wrapText="1"/>
    </xf>
    <xf numFmtId="0" fontId="20" fillId="3" borderId="3" xfId="0" quotePrefix="1" applyFont="1" applyFill="1" applyBorder="1" applyAlignment="1">
      <alignment horizontal="right" vertical="top" wrapText="1"/>
    </xf>
    <xf numFmtId="0" fontId="23" fillId="0" borderId="3" xfId="0" applyFont="1" applyBorder="1" applyAlignment="1">
      <alignment horizontal="right"/>
    </xf>
    <xf numFmtId="0" fontId="24" fillId="5" borderId="3" xfId="0" applyFont="1" applyFill="1" applyBorder="1" applyAlignment="1">
      <alignment wrapText="1"/>
    </xf>
    <xf numFmtId="3" fontId="24" fillId="5" borderId="3" xfId="0" applyNumberFormat="1" applyFont="1" applyFill="1" applyBorder="1" applyAlignment="1">
      <alignment horizontal="right" wrapText="1"/>
    </xf>
    <xf numFmtId="166" fontId="24" fillId="5" borderId="3" xfId="0" applyNumberFormat="1" applyFont="1" applyFill="1" applyBorder="1" applyAlignment="1">
      <alignment horizontal="right" wrapText="1"/>
    </xf>
    <xf numFmtId="166" fontId="24" fillId="5" borderId="3" xfId="0" applyNumberFormat="1" applyFont="1" applyFill="1" applyBorder="1" applyAlignment="1">
      <alignment horizontal="right"/>
    </xf>
    <xf numFmtId="0" fontId="24" fillId="5" borderId="3" xfId="0" applyFont="1" applyFill="1" applyBorder="1"/>
    <xf numFmtId="167" fontId="24" fillId="5" borderId="3" xfId="1" applyNumberFormat="1" applyFont="1" applyFill="1" applyBorder="1" applyAlignment="1">
      <alignment horizontal="right" wrapText="1"/>
    </xf>
    <xf numFmtId="0" fontId="19" fillId="3" borderId="0" xfId="0" applyFont="1" applyFill="1" applyBorder="1"/>
    <xf numFmtId="0" fontId="23" fillId="3" borderId="4" xfId="0" applyFont="1" applyFill="1" applyBorder="1" applyAlignment="1">
      <alignment horizontal="left"/>
    </xf>
    <xf numFmtId="0" fontId="23" fillId="3" borderId="4" xfId="0" applyFont="1" applyFill="1" applyBorder="1"/>
    <xf numFmtId="0" fontId="20" fillId="3" borderId="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right" wrapText="1"/>
    </xf>
    <xf numFmtId="0" fontId="26" fillId="3" borderId="3" xfId="0" applyFont="1" applyFill="1" applyBorder="1" applyAlignment="1">
      <alignment horizontal="right"/>
    </xf>
    <xf numFmtId="0" fontId="23" fillId="3" borderId="3" xfId="0" applyFont="1" applyFill="1" applyBorder="1"/>
    <xf numFmtId="0" fontId="23" fillId="3" borderId="3" xfId="0" applyFont="1" applyFill="1" applyBorder="1" applyAlignment="1">
      <alignment horizontal="left" wrapText="1"/>
    </xf>
    <xf numFmtId="3" fontId="23" fillId="3" borderId="3" xfId="0" applyNumberFormat="1" applyFont="1" applyFill="1" applyBorder="1"/>
    <xf numFmtId="165" fontId="23" fillId="3" borderId="3" xfId="0" applyNumberFormat="1" applyFont="1" applyFill="1" applyBorder="1"/>
    <xf numFmtId="3" fontId="24" fillId="5" borderId="2" xfId="0" applyNumberFormat="1" applyFont="1" applyFill="1" applyBorder="1" applyAlignment="1">
      <alignment horizontal="right" wrapText="1"/>
    </xf>
    <xf numFmtId="166" fontId="24" fillId="5" borderId="2" xfId="0" applyNumberFormat="1" applyFont="1" applyFill="1" applyBorder="1" applyAlignment="1">
      <alignment horizontal="right" wrapText="1"/>
    </xf>
    <xf numFmtId="166" fontId="24" fillId="5" borderId="2" xfId="0" applyNumberFormat="1" applyFont="1" applyFill="1" applyBorder="1" applyAlignment="1">
      <alignment horizontal="right"/>
    </xf>
    <xf numFmtId="0" fontId="24" fillId="5" borderId="2" xfId="0" applyFont="1" applyFill="1" applyBorder="1"/>
    <xf numFmtId="167" fontId="24" fillId="5" borderId="2" xfId="1" applyNumberFormat="1" applyFont="1" applyFill="1" applyBorder="1" applyAlignment="1">
      <alignment horizontal="right" wrapText="1"/>
    </xf>
    <xf numFmtId="0" fontId="20" fillId="3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3" borderId="0" xfId="0" applyFont="1" applyFill="1" applyBorder="1" applyAlignment="1">
      <alignment horizontal="right" vertical="center" wrapText="1"/>
    </xf>
    <xf numFmtId="0" fontId="22" fillId="3" borderId="0" xfId="0" applyFont="1" applyFill="1" applyBorder="1" applyAlignment="1">
      <alignment horizontal="right" vertical="center" wrapText="1"/>
    </xf>
    <xf numFmtId="0" fontId="23" fillId="3" borderId="0" xfId="0" applyFont="1" applyFill="1" applyBorder="1" applyAlignment="1">
      <alignment horizontal="right"/>
    </xf>
    <xf numFmtId="0" fontId="23" fillId="3" borderId="3" xfId="0" applyFont="1" applyFill="1" applyBorder="1" applyAlignment="1">
      <alignment horizontal="right"/>
    </xf>
    <xf numFmtId="0" fontId="23" fillId="3" borderId="3" xfId="0" applyFont="1" applyFill="1" applyBorder="1" applyAlignment="1">
      <alignment wrapText="1"/>
    </xf>
    <xf numFmtId="3" fontId="23" fillId="3" borderId="3" xfId="0" applyNumberFormat="1" applyFont="1" applyFill="1" applyBorder="1" applyAlignment="1">
      <alignment horizontal="right" wrapText="1"/>
    </xf>
    <xf numFmtId="166" fontId="23" fillId="3" borderId="3" xfId="0" applyNumberFormat="1" applyFont="1" applyFill="1" applyBorder="1" applyAlignment="1">
      <alignment horizontal="right" wrapText="1"/>
    </xf>
    <xf numFmtId="165" fontId="23" fillId="3" borderId="3" xfId="0" applyNumberFormat="1" applyFont="1" applyFill="1" applyBorder="1" applyAlignment="1">
      <alignment horizontal="right"/>
    </xf>
    <xf numFmtId="0" fontId="28" fillId="5" borderId="0" xfId="0" applyFont="1" applyFill="1" applyAlignment="1">
      <alignment vertical="center" wrapText="1"/>
    </xf>
    <xf numFmtId="3" fontId="24" fillId="5" borderId="0" xfId="0" applyNumberFormat="1" applyFont="1" applyFill="1" applyBorder="1" applyAlignment="1">
      <alignment horizontal="right" wrapText="1"/>
    </xf>
    <xf numFmtId="3" fontId="24" fillId="5" borderId="0" xfId="0" applyNumberFormat="1" applyFont="1" applyFill="1" applyBorder="1"/>
    <xf numFmtId="0" fontId="29" fillId="5" borderId="0" xfId="0" applyFont="1" applyFill="1" applyAlignment="1">
      <alignment vertical="center" wrapText="1"/>
    </xf>
    <xf numFmtId="3" fontId="30" fillId="5" borderId="0" xfId="0" applyNumberFormat="1" applyFont="1" applyFill="1" applyBorder="1"/>
    <xf numFmtId="0" fontId="29" fillId="5" borderId="3" xfId="0" applyFont="1" applyFill="1" applyBorder="1" applyAlignment="1">
      <alignment vertical="center" wrapText="1"/>
    </xf>
    <xf numFmtId="3" fontId="30" fillId="5" borderId="3" xfId="0" applyNumberFormat="1" applyFont="1" applyFill="1" applyBorder="1"/>
    <xf numFmtId="0" fontId="23" fillId="3" borderId="0" xfId="0" applyFont="1" applyFill="1" applyBorder="1" applyAlignment="1">
      <alignment wrapText="1"/>
    </xf>
    <xf numFmtId="3" fontId="23" fillId="3" borderId="0" xfId="0" applyNumberFormat="1" applyFont="1" applyFill="1" applyBorder="1" applyAlignment="1">
      <alignment horizontal="right" wrapText="1"/>
    </xf>
    <xf numFmtId="166" fontId="23" fillId="3" borderId="0" xfId="0" applyNumberFormat="1" applyFont="1" applyFill="1" applyBorder="1" applyAlignment="1">
      <alignment horizontal="right" wrapText="1"/>
    </xf>
    <xf numFmtId="165" fontId="23" fillId="3" borderId="0" xfId="0" applyNumberFormat="1" applyFont="1" applyFill="1" applyBorder="1" applyAlignment="1">
      <alignment horizontal="right"/>
    </xf>
    <xf numFmtId="0" fontId="23" fillId="3" borderId="0" xfId="0" applyFont="1" applyFill="1" applyBorder="1"/>
    <xf numFmtId="3" fontId="23" fillId="3" borderId="0" xfId="0" applyNumberFormat="1" applyFont="1" applyFill="1" applyBorder="1"/>
    <xf numFmtId="0" fontId="28" fillId="5" borderId="0" xfId="0" applyFont="1" applyFill="1" applyBorder="1" applyAlignment="1">
      <alignment vertical="center" wrapText="1"/>
    </xf>
    <xf numFmtId="166" fontId="24" fillId="5" borderId="0" xfId="0" applyNumberFormat="1" applyFont="1" applyFill="1" applyBorder="1" applyAlignment="1">
      <alignment horizontal="right" wrapText="1"/>
    </xf>
    <xf numFmtId="165" fontId="24" fillId="5" borderId="0" xfId="0" applyNumberFormat="1" applyFont="1" applyFill="1" applyBorder="1" applyAlignment="1">
      <alignment horizontal="right"/>
    </xf>
    <xf numFmtId="0" fontId="27" fillId="5" borderId="0" xfId="0" applyFont="1" applyFill="1" applyBorder="1"/>
    <xf numFmtId="0" fontId="29" fillId="5" borderId="0" xfId="0" applyFont="1" applyFill="1" applyBorder="1" applyAlignment="1">
      <alignment vertical="center" wrapText="1"/>
    </xf>
    <xf numFmtId="166" fontId="30" fillId="5" borderId="0" xfId="0" applyNumberFormat="1" applyFont="1" applyFill="1" applyBorder="1" applyAlignment="1">
      <alignment horizontal="right" wrapText="1"/>
    </xf>
    <xf numFmtId="3" fontId="6" fillId="5" borderId="0" xfId="0" applyNumberFormat="1" applyFont="1" applyFill="1" applyBorder="1" applyAlignment="1">
      <alignment wrapText="1"/>
    </xf>
    <xf numFmtId="165" fontId="30" fillId="5" borderId="0" xfId="0" applyNumberFormat="1" applyFont="1" applyFill="1" applyBorder="1" applyAlignment="1">
      <alignment horizontal="right"/>
    </xf>
    <xf numFmtId="0" fontId="11" fillId="5" borderId="0" xfId="0" applyFont="1" applyFill="1" applyBorder="1"/>
    <xf numFmtId="166" fontId="30" fillId="5" borderId="3" xfId="0" applyNumberFormat="1" applyFont="1" applyFill="1" applyBorder="1" applyAlignment="1">
      <alignment horizontal="right" wrapText="1"/>
    </xf>
    <xf numFmtId="0" fontId="11" fillId="5" borderId="3" xfId="0" applyFont="1" applyFill="1" applyBorder="1"/>
    <xf numFmtId="165" fontId="30" fillId="5" borderId="3" xfId="0" applyNumberFormat="1" applyFont="1" applyFill="1" applyBorder="1" applyAlignment="1">
      <alignment horizontal="right"/>
    </xf>
    <xf numFmtId="0" fontId="31" fillId="5" borderId="0" xfId="0" applyFont="1" applyFill="1" applyBorder="1"/>
    <xf numFmtId="0" fontId="32" fillId="0" borderId="0" xfId="0" applyFont="1"/>
    <xf numFmtId="0" fontId="34" fillId="4" borderId="0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vertical="center" wrapText="1"/>
    </xf>
    <xf numFmtId="165" fontId="35" fillId="4" borderId="3" xfId="0" applyNumberFormat="1" applyFont="1" applyFill="1" applyBorder="1" applyAlignment="1">
      <alignment horizontal="center" vertical="center" wrapText="1"/>
    </xf>
    <xf numFmtId="165" fontId="35" fillId="4" borderId="3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 wrapText="1"/>
    </xf>
    <xf numFmtId="165" fontId="36" fillId="5" borderId="3" xfId="0" applyNumberFormat="1" applyFont="1" applyFill="1" applyBorder="1" applyAlignment="1">
      <alignment horizontal="center" vertical="center" wrapText="1"/>
    </xf>
    <xf numFmtId="165" fontId="36" fillId="5" borderId="3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34" fillId="4" borderId="0" xfId="0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/>
    </xf>
    <xf numFmtId="0" fontId="34" fillId="4" borderId="3" xfId="0" applyFont="1" applyFill="1" applyBorder="1" applyAlignment="1">
      <alignment horizontal="right" vertical="center" wrapText="1"/>
    </xf>
    <xf numFmtId="0" fontId="35" fillId="0" borderId="3" xfId="0" applyFont="1" applyBorder="1" applyAlignment="1">
      <alignment horizontal="right" vertical="center"/>
    </xf>
    <xf numFmtId="3" fontId="35" fillId="4" borderId="3" xfId="0" applyNumberFormat="1" applyFont="1" applyFill="1" applyBorder="1" applyAlignment="1">
      <alignment horizontal="left" vertical="center" wrapText="1"/>
    </xf>
    <xf numFmtId="168" fontId="35" fillId="4" borderId="3" xfId="3" applyNumberFormat="1" applyFont="1" applyFill="1" applyBorder="1" applyAlignment="1">
      <alignment horizontal="right" vertical="center" wrapText="1"/>
    </xf>
    <xf numFmtId="0" fontId="35" fillId="4" borderId="3" xfId="0" applyFont="1" applyFill="1" applyBorder="1" applyAlignment="1">
      <alignment horizontal="right" vertical="center" wrapText="1"/>
    </xf>
    <xf numFmtId="165" fontId="35" fillId="4" borderId="3" xfId="0" applyNumberFormat="1" applyFont="1" applyFill="1" applyBorder="1" applyAlignment="1">
      <alignment horizontal="right" vertical="center"/>
    </xf>
    <xf numFmtId="0" fontId="35" fillId="0" borderId="3" xfId="0" applyFont="1" applyBorder="1" applyAlignment="1">
      <alignment vertical="center"/>
    </xf>
    <xf numFmtId="165" fontId="35" fillId="4" borderId="3" xfId="0" applyNumberFormat="1" applyFont="1" applyFill="1" applyBorder="1" applyAlignment="1">
      <alignment horizontal="right" vertical="center" wrapText="1"/>
    </xf>
    <xf numFmtId="0" fontId="22" fillId="0" borderId="0" xfId="0" applyFont="1"/>
    <xf numFmtId="168" fontId="22" fillId="0" borderId="0" xfId="0" applyNumberFormat="1" applyFont="1"/>
    <xf numFmtId="3" fontId="24" fillId="5" borderId="3" xfId="0" applyNumberFormat="1" applyFont="1" applyFill="1" applyBorder="1" applyAlignment="1">
      <alignment horizontal="left" vertical="center" wrapText="1"/>
    </xf>
    <xf numFmtId="168" fontId="36" fillId="5" borderId="3" xfId="3" applyNumberFormat="1" applyFont="1" applyFill="1" applyBorder="1" applyAlignment="1">
      <alignment horizontal="right" vertical="center" wrapText="1"/>
    </xf>
    <xf numFmtId="0" fontId="36" fillId="5" borderId="3" xfId="0" applyFont="1" applyFill="1" applyBorder="1" applyAlignment="1">
      <alignment horizontal="right" vertical="center" wrapText="1"/>
    </xf>
    <xf numFmtId="166" fontId="36" fillId="5" borderId="3" xfId="0" applyNumberFormat="1" applyFont="1" applyFill="1" applyBorder="1" applyAlignment="1">
      <alignment horizontal="right" vertical="center" wrapText="1"/>
    </xf>
    <xf numFmtId="165" fontId="36" fillId="5" borderId="3" xfId="0" applyNumberFormat="1" applyFont="1" applyFill="1" applyBorder="1" applyAlignment="1">
      <alignment horizontal="right" vertical="center"/>
    </xf>
    <xf numFmtId="0" fontId="36" fillId="5" borderId="3" xfId="0" applyFont="1" applyFill="1" applyBorder="1" applyAlignment="1">
      <alignment vertical="center"/>
    </xf>
    <xf numFmtId="165" fontId="36" fillId="5" borderId="3" xfId="0" applyNumberFormat="1" applyFont="1" applyFill="1" applyBorder="1" applyAlignment="1">
      <alignment horizontal="right" vertical="center" wrapText="1"/>
    </xf>
    <xf numFmtId="0" fontId="22" fillId="0" borderId="0" xfId="0" applyFont="1" applyBorder="1"/>
    <xf numFmtId="0" fontId="34" fillId="4" borderId="0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vertical="center" wrapText="1"/>
    </xf>
    <xf numFmtId="0" fontId="34" fillId="4" borderId="2" xfId="0" applyFont="1" applyFill="1" applyBorder="1" applyAlignment="1">
      <alignment horizontal="right" vertical="center" wrapText="1"/>
    </xf>
    <xf numFmtId="165" fontId="23" fillId="3" borderId="3" xfId="0" applyNumberFormat="1" applyFont="1" applyFill="1" applyBorder="1" applyAlignment="1">
      <alignment horizontal="right" wrapText="1"/>
    </xf>
    <xf numFmtId="3" fontId="36" fillId="5" borderId="3" xfId="0" applyNumberFormat="1" applyFont="1" applyFill="1" applyBorder="1" applyAlignment="1">
      <alignment horizontal="right" vertical="center" wrapText="1"/>
    </xf>
    <xf numFmtId="165" fontId="36" fillId="5" borderId="0" xfId="0" applyNumberFormat="1" applyFont="1" applyFill="1" applyBorder="1" applyAlignment="1">
      <alignment horizontal="right" vertical="center" wrapText="1"/>
    </xf>
    <xf numFmtId="165" fontId="23" fillId="3" borderId="0" xfId="0" applyNumberFormat="1" applyFont="1" applyFill="1" applyBorder="1" applyAlignment="1">
      <alignment horizontal="right" wrapText="1"/>
    </xf>
    <xf numFmtId="165" fontId="38" fillId="5" borderId="0" xfId="0" applyNumberFormat="1" applyFont="1" applyFill="1" applyBorder="1" applyAlignment="1">
      <alignment horizontal="right" vertical="center" wrapText="1"/>
    </xf>
    <xf numFmtId="165" fontId="38" fillId="5" borderId="3" xfId="0" applyNumberFormat="1" applyFont="1" applyFill="1" applyBorder="1" applyAlignment="1">
      <alignment horizontal="right" vertical="center" wrapText="1"/>
    </xf>
    <xf numFmtId="0" fontId="34" fillId="4" borderId="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3" fontId="22" fillId="0" borderId="3" xfId="3" applyNumberFormat="1" applyFont="1" applyBorder="1" applyAlignment="1">
      <alignment vertical="center"/>
    </xf>
    <xf numFmtId="165" fontId="22" fillId="0" borderId="3" xfId="4" applyNumberFormat="1" applyFont="1" applyBorder="1" applyAlignment="1">
      <alignment vertical="center"/>
    </xf>
    <xf numFmtId="165" fontId="22" fillId="0" borderId="3" xfId="0" applyNumberFormat="1" applyFont="1" applyBorder="1" applyAlignment="1">
      <alignment vertical="center"/>
    </xf>
    <xf numFmtId="3" fontId="23" fillId="3" borderId="3" xfId="0" applyNumberFormat="1" applyFont="1" applyFill="1" applyBorder="1" applyAlignment="1">
      <alignment vertical="center" wrapText="1"/>
    </xf>
    <xf numFmtId="0" fontId="36" fillId="5" borderId="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left" wrapText="1"/>
    </xf>
    <xf numFmtId="168" fontId="22" fillId="0" borderId="3" xfId="3" applyNumberFormat="1" applyFont="1" applyBorder="1"/>
    <xf numFmtId="168" fontId="22" fillId="0" borderId="3" xfId="3" applyNumberFormat="1" applyFont="1" applyBorder="1" applyAlignment="1">
      <alignment horizontal="right"/>
    </xf>
    <xf numFmtId="169" fontId="35" fillId="4" borderId="3" xfId="0" applyNumberFormat="1" applyFont="1" applyFill="1" applyBorder="1" applyAlignment="1">
      <alignment horizontal="right" vertical="center" wrapText="1"/>
    </xf>
    <xf numFmtId="167" fontId="35" fillId="4" borderId="3" xfId="0" applyNumberFormat="1" applyFont="1" applyFill="1" applyBorder="1" applyAlignment="1">
      <alignment horizontal="right" vertical="center" wrapText="1"/>
    </xf>
    <xf numFmtId="170" fontId="35" fillId="4" borderId="3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horizontal="left" wrapText="1"/>
    </xf>
    <xf numFmtId="168" fontId="22" fillId="0" borderId="0" xfId="3" applyNumberFormat="1" applyFont="1" applyBorder="1"/>
    <xf numFmtId="168" fontId="22" fillId="0" borderId="0" xfId="3" applyNumberFormat="1" applyFont="1" applyBorder="1" applyAlignment="1">
      <alignment horizontal="right"/>
    </xf>
    <xf numFmtId="169" fontId="35" fillId="4" borderId="0" xfId="0" applyNumberFormat="1" applyFont="1" applyFill="1" applyBorder="1" applyAlignment="1">
      <alignment horizontal="right" vertical="center" wrapText="1"/>
    </xf>
    <xf numFmtId="165" fontId="35" fillId="4" borderId="0" xfId="0" applyNumberFormat="1" applyFont="1" applyFill="1" applyBorder="1" applyAlignment="1">
      <alignment horizontal="right" vertical="center" wrapText="1"/>
    </xf>
    <xf numFmtId="167" fontId="35" fillId="4" borderId="0" xfId="0" applyNumberFormat="1" applyFont="1" applyFill="1" applyBorder="1" applyAlignment="1">
      <alignment horizontal="right" vertical="center" wrapText="1"/>
    </xf>
    <xf numFmtId="170" fontId="35" fillId="4" borderId="0" xfId="0" applyNumberFormat="1" applyFont="1" applyFill="1" applyBorder="1" applyAlignment="1">
      <alignment horizontal="right" vertical="center" wrapText="1"/>
    </xf>
    <xf numFmtId="168" fontId="36" fillId="5" borderId="3" xfId="0" applyNumberFormat="1" applyFont="1" applyFill="1" applyBorder="1" applyAlignment="1">
      <alignment horizontal="right" vertical="center" wrapText="1"/>
    </xf>
    <xf numFmtId="169" fontId="36" fillId="5" borderId="3" xfId="0" applyNumberFormat="1" applyFont="1" applyFill="1" applyBorder="1" applyAlignment="1">
      <alignment horizontal="right" vertical="center" wrapText="1"/>
    </xf>
    <xf numFmtId="1" fontId="36" fillId="5" borderId="3" xfId="0" applyNumberFormat="1" applyFont="1" applyFill="1" applyBorder="1" applyAlignment="1">
      <alignment horizontal="right" vertical="center" wrapText="1"/>
    </xf>
    <xf numFmtId="170" fontId="36" fillId="5" borderId="3" xfId="0" applyNumberFormat="1" applyFont="1" applyFill="1" applyBorder="1" applyAlignment="1">
      <alignment horizontal="right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vertical="center" wrapText="1"/>
    </xf>
    <xf numFmtId="165" fontId="36" fillId="5" borderId="3" xfId="0" applyNumberFormat="1" applyFont="1" applyFill="1" applyBorder="1" applyAlignment="1">
      <alignment horizontal="right"/>
    </xf>
    <xf numFmtId="0" fontId="23" fillId="0" borderId="0" xfId="0" applyFont="1"/>
    <xf numFmtId="0" fontId="20" fillId="3" borderId="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/>
    </xf>
    <xf numFmtId="3" fontId="23" fillId="3" borderId="3" xfId="0" applyNumberFormat="1" applyFont="1" applyFill="1" applyBorder="1" applyAlignment="1">
      <alignment wrapText="1"/>
    </xf>
    <xf numFmtId="3" fontId="23" fillId="3" borderId="0" xfId="0" applyNumberFormat="1" applyFont="1" applyFill="1" applyBorder="1" applyAlignment="1">
      <alignment wrapText="1"/>
    </xf>
    <xf numFmtId="0" fontId="26" fillId="0" borderId="0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right" vertical="center"/>
    </xf>
    <xf numFmtId="0" fontId="23" fillId="3" borderId="0" xfId="0" applyFont="1" applyFill="1" applyBorder="1" applyAlignment="1">
      <alignment horizontal="right" vertical="center"/>
    </xf>
    <xf numFmtId="3" fontId="20" fillId="3" borderId="0" xfId="0" applyNumberFormat="1" applyFont="1" applyFill="1" applyBorder="1" applyAlignment="1">
      <alignment wrapText="1"/>
    </xf>
    <xf numFmtId="0" fontId="20" fillId="3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3" fontId="30" fillId="3" borderId="0" xfId="0" applyNumberFormat="1" applyFont="1" applyFill="1" applyBorder="1"/>
    <xf numFmtId="0" fontId="5" fillId="3" borderId="0" xfId="0" applyFont="1" applyFill="1" applyBorder="1"/>
    <xf numFmtId="3" fontId="34" fillId="4" borderId="4" xfId="0" applyNumberFormat="1" applyFont="1" applyFill="1" applyBorder="1" applyAlignment="1">
      <alignment horizontal="right" vertical="center" wrapText="1"/>
    </xf>
    <xf numFmtId="3" fontId="24" fillId="5" borderId="0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0" fontId="21" fillId="0" borderId="3" xfId="0" applyFont="1" applyBorder="1" applyAlignment="1">
      <alignment horizontal="right" vertical="center" wrapText="1"/>
    </xf>
    <xf numFmtId="0" fontId="39" fillId="3" borderId="0" xfId="0" applyFont="1" applyFill="1" applyBorder="1" applyAlignment="1">
      <alignment horizontal="right" wrapText="1"/>
    </xf>
    <xf numFmtId="0" fontId="20" fillId="3" borderId="0" xfId="0" quotePrefix="1" applyFont="1" applyFill="1" applyBorder="1" applyAlignment="1">
      <alignment horizontal="right" wrapText="1"/>
    </xf>
    <xf numFmtId="0" fontId="22" fillId="0" borderId="4" xfId="0" applyFont="1" applyBorder="1" applyAlignment="1">
      <alignment horizontal="center"/>
    </xf>
    <xf numFmtId="0" fontId="23" fillId="3" borderId="0" xfId="0" quotePrefix="1" applyFont="1" applyFill="1" applyBorder="1"/>
    <xf numFmtId="0" fontId="21" fillId="3" borderId="3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0" fontId="39" fillId="3" borderId="0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vertical="center" wrapText="1"/>
    </xf>
    <xf numFmtId="0" fontId="20" fillId="3" borderId="0" xfId="0" quotePrefix="1" applyFont="1" applyFill="1" applyBorder="1" applyAlignment="1">
      <alignment vertical="center" wrapText="1"/>
    </xf>
    <xf numFmtId="0" fontId="20" fillId="3" borderId="0" xfId="0" quotePrefix="1" applyFont="1" applyFill="1" applyBorder="1" applyAlignment="1">
      <alignment horizontal="right" vertical="center" wrapText="1"/>
    </xf>
    <xf numFmtId="0" fontId="22" fillId="3" borderId="0" xfId="0" applyFont="1" applyFill="1" applyBorder="1"/>
    <xf numFmtId="0" fontId="22" fillId="3" borderId="0" xfId="0" quotePrefix="1" applyFont="1" applyFill="1" applyBorder="1"/>
    <xf numFmtId="3" fontId="35" fillId="3" borderId="0" xfId="3" applyNumberFormat="1" applyFont="1" applyFill="1" applyBorder="1" applyAlignment="1">
      <alignment horizontal="right" vertical="center" wrapText="1"/>
    </xf>
    <xf numFmtId="3" fontId="35" fillId="3" borderId="0" xfId="0" applyNumberFormat="1" applyFont="1" applyFill="1" applyBorder="1" applyAlignment="1">
      <alignment vertical="center"/>
    </xf>
    <xf numFmtId="3" fontId="35" fillId="3" borderId="0" xfId="0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 wrapText="1"/>
    </xf>
    <xf numFmtId="3" fontId="34" fillId="3" borderId="0" xfId="0" applyNumberFormat="1" applyFont="1" applyFill="1" applyBorder="1" applyAlignment="1">
      <alignment horizontal="left" vertical="center" wrapText="1"/>
    </xf>
    <xf numFmtId="3" fontId="35" fillId="3" borderId="0" xfId="0" applyNumberFormat="1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horizontal="right" vertical="center" wrapText="1"/>
    </xf>
    <xf numFmtId="0" fontId="34" fillId="3" borderId="0" xfId="0" applyFont="1" applyFill="1" applyBorder="1" applyAlignment="1">
      <alignment horizontal="center" vertical="center" wrapText="1"/>
    </xf>
    <xf numFmtId="3" fontId="34" fillId="3" borderId="3" xfId="0" applyNumberFormat="1" applyFont="1" applyFill="1" applyBorder="1" applyAlignment="1">
      <alignment horizontal="right" vertical="center" wrapText="1"/>
    </xf>
    <xf numFmtId="0" fontId="34" fillId="3" borderId="3" xfId="0" applyFont="1" applyFill="1" applyBorder="1" applyAlignment="1">
      <alignment horizontal="righ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vertical="center" wrapText="1"/>
    </xf>
    <xf numFmtId="0" fontId="33" fillId="3" borderId="0" xfId="0" applyFont="1" applyFill="1" applyBorder="1"/>
    <xf numFmtId="0" fontId="42" fillId="3" borderId="0" xfId="0" applyFont="1" applyFill="1" applyBorder="1"/>
    <xf numFmtId="0" fontId="32" fillId="3" borderId="0" xfId="0" applyFont="1" applyFill="1" applyBorder="1"/>
    <xf numFmtId="3" fontId="22" fillId="3" borderId="0" xfId="0" applyNumberFormat="1" applyFont="1" applyFill="1" applyBorder="1" applyAlignment="1"/>
    <xf numFmtId="3" fontId="22" fillId="0" borderId="0" xfId="0" applyNumberFormat="1" applyFont="1" applyBorder="1" applyAlignment="1"/>
    <xf numFmtId="3" fontId="34" fillId="3" borderId="3" xfId="0" applyNumberFormat="1" applyFont="1" applyFill="1" applyBorder="1" applyAlignment="1">
      <alignment horizontal="center" vertical="center" wrapText="1"/>
    </xf>
    <xf numFmtId="3" fontId="34" fillId="3" borderId="0" xfId="0" applyNumberFormat="1" applyFont="1" applyFill="1" applyBorder="1" applyAlignment="1">
      <alignment horizontal="right" vertical="center" wrapText="1"/>
    </xf>
    <xf numFmtId="3" fontId="34" fillId="4" borderId="0" xfId="0" applyNumberFormat="1" applyFont="1" applyFill="1" applyBorder="1" applyAlignment="1">
      <alignment horizontal="right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3" fontId="40" fillId="3" borderId="0" xfId="0" applyNumberFormat="1" applyFont="1" applyFill="1" applyBorder="1" applyAlignment="1">
      <alignment horizontal="right" wrapText="1"/>
    </xf>
    <xf numFmtId="0" fontId="3" fillId="5" borderId="3" xfId="0" applyFont="1" applyFill="1" applyBorder="1"/>
    <xf numFmtId="0" fontId="3" fillId="5" borderId="0" xfId="0" applyFont="1" applyFill="1" applyBorder="1"/>
    <xf numFmtId="0" fontId="20" fillId="0" borderId="0" xfId="0" applyFont="1" applyBorder="1" applyAlignment="1">
      <alignment horizontal="right" wrapText="1"/>
    </xf>
    <xf numFmtId="0" fontId="26" fillId="3" borderId="0" xfId="0" applyFont="1" applyFill="1" applyBorder="1" applyAlignment="1">
      <alignment horizontal="right" vertical="center"/>
    </xf>
    <xf numFmtId="0" fontId="26" fillId="3" borderId="4" xfId="0" applyFont="1" applyFill="1" applyBorder="1" applyAlignment="1">
      <alignment horizontal="center"/>
    </xf>
    <xf numFmtId="166" fontId="3" fillId="3" borderId="0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20" fillId="3" borderId="3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wrapText="1"/>
    </xf>
    <xf numFmtId="0" fontId="48" fillId="3" borderId="0" xfId="0" applyFont="1" applyFill="1" applyBorder="1"/>
    <xf numFmtId="3" fontId="34" fillId="4" borderId="3" xfId="0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49" fillId="3" borderId="0" xfId="0" applyFont="1" applyFill="1" applyBorder="1" applyAlignment="1">
      <alignment wrapText="1"/>
    </xf>
    <xf numFmtId="3" fontId="26" fillId="3" borderId="4" xfId="0" applyNumberFormat="1" applyFont="1" applyFill="1" applyBorder="1" applyAlignment="1">
      <alignment horizontal="right" vertical="center" wrapText="1"/>
    </xf>
    <xf numFmtId="3" fontId="50" fillId="3" borderId="4" xfId="0" applyNumberFormat="1" applyFont="1" applyFill="1" applyBorder="1" applyAlignment="1">
      <alignment horizontal="right" vertical="center" wrapText="1"/>
    </xf>
    <xf numFmtId="0" fontId="16" fillId="3" borderId="0" xfId="0" applyFont="1" applyFill="1" applyBorder="1"/>
    <xf numFmtId="3" fontId="52" fillId="3" borderId="0" xfId="0" applyNumberFormat="1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 wrapText="1"/>
    </xf>
    <xf numFmtId="0" fontId="46" fillId="3" borderId="0" xfId="0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3" borderId="0" xfId="0" applyFont="1" applyFill="1" applyBorder="1" applyAlignment="1">
      <alignment horizontal="center" vertical="center" wrapText="1"/>
    </xf>
    <xf numFmtId="1" fontId="34" fillId="3" borderId="0" xfId="0" applyNumberFormat="1" applyFont="1" applyFill="1" applyBorder="1" applyAlignment="1">
      <alignment horizontal="center" vertical="center" wrapText="1"/>
    </xf>
    <xf numFmtId="3" fontId="24" fillId="3" borderId="0" xfId="0" applyNumberFormat="1" applyFont="1" applyFill="1" applyBorder="1" applyAlignment="1">
      <alignment horizontal="right" wrapText="1"/>
    </xf>
    <xf numFmtId="0" fontId="20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right" vertical="center"/>
    </xf>
    <xf numFmtId="0" fontId="47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3" fontId="24" fillId="3" borderId="0" xfId="0" applyNumberFormat="1" applyFont="1" applyFill="1" applyBorder="1" applyAlignment="1"/>
    <xf numFmtId="3" fontId="30" fillId="3" borderId="0" xfId="0" applyNumberFormat="1" applyFont="1" applyFill="1" applyBorder="1" applyAlignment="1"/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1" fontId="34" fillId="4" borderId="4" xfId="0" applyNumberFormat="1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3" fontId="4" fillId="0" borderId="0" xfId="0" applyNumberFormat="1" applyFont="1" applyBorder="1"/>
    <xf numFmtId="167" fontId="35" fillId="4" borderId="3" xfId="3" applyNumberFormat="1" applyFont="1" applyFill="1" applyBorder="1" applyAlignment="1">
      <alignment horizontal="right" vertical="center" wrapText="1"/>
    </xf>
    <xf numFmtId="167" fontId="5" fillId="0" borderId="0" xfId="0" applyNumberFormat="1" applyFont="1"/>
    <xf numFmtId="168" fontId="5" fillId="0" borderId="0" xfId="0" applyNumberFormat="1" applyFont="1"/>
    <xf numFmtId="172" fontId="5" fillId="0" borderId="0" xfId="0" applyNumberFormat="1" applyFont="1"/>
    <xf numFmtId="166" fontId="35" fillId="3" borderId="3" xfId="0" applyNumberFormat="1" applyFont="1" applyFill="1" applyBorder="1" applyAlignment="1">
      <alignment horizontal="right" vertical="center" wrapText="1"/>
    </xf>
    <xf numFmtId="169" fontId="5" fillId="0" borderId="0" xfId="0" applyNumberFormat="1" applyFont="1"/>
    <xf numFmtId="0" fontId="35" fillId="3" borderId="3" xfId="0" applyFont="1" applyFill="1" applyBorder="1" applyAlignment="1">
      <alignment horizontal="right" vertical="center" wrapText="1"/>
    </xf>
    <xf numFmtId="165" fontId="35" fillId="3" borderId="3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/>
    <xf numFmtId="167" fontId="35" fillId="3" borderId="3" xfId="3" applyNumberFormat="1" applyFont="1" applyFill="1" applyBorder="1" applyAlignment="1">
      <alignment horizontal="right" vertical="center" wrapText="1"/>
    </xf>
    <xf numFmtId="165" fontId="5" fillId="0" borderId="0" xfId="0" applyNumberFormat="1" applyFont="1"/>
    <xf numFmtId="165" fontId="22" fillId="0" borderId="0" xfId="0" applyNumberFormat="1" applyFont="1" applyBorder="1"/>
    <xf numFmtId="3" fontId="16" fillId="3" borderId="0" xfId="0" applyNumberFormat="1" applyFont="1" applyFill="1" applyBorder="1"/>
    <xf numFmtId="3" fontId="3" fillId="3" borderId="0" xfId="0" applyNumberFormat="1" applyFont="1" applyFill="1" applyBorder="1" applyAlignment="1">
      <alignment wrapText="1"/>
    </xf>
    <xf numFmtId="1" fontId="34" fillId="4" borderId="2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 wrapText="1"/>
    </xf>
    <xf numFmtId="3" fontId="19" fillId="3" borderId="0" xfId="0" applyNumberFormat="1" applyFont="1" applyFill="1" applyBorder="1"/>
    <xf numFmtId="0" fontId="20" fillId="3" borderId="4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right" vertical="center" wrapText="1"/>
    </xf>
    <xf numFmtId="0" fontId="23" fillId="3" borderId="0" xfId="0" applyFont="1" applyFill="1" applyBorder="1" applyAlignment="1">
      <alignment horizontal="left" wrapText="1"/>
    </xf>
    <xf numFmtId="0" fontId="34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/>
    </xf>
    <xf numFmtId="0" fontId="20" fillId="3" borderId="0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/>
    </xf>
    <xf numFmtId="3" fontId="53" fillId="4" borderId="0" xfId="0" applyNumberFormat="1" applyFont="1" applyFill="1" applyBorder="1" applyAlignment="1">
      <alignment horizontal="right" vertical="center" wrapText="1"/>
    </xf>
    <xf numFmtId="3" fontId="53" fillId="3" borderId="0" xfId="0" applyNumberFormat="1" applyFont="1" applyFill="1" applyBorder="1" applyAlignment="1">
      <alignment horizontal="right" vertical="center" wrapText="1"/>
    </xf>
    <xf numFmtId="0" fontId="19" fillId="3" borderId="3" xfId="0" applyFont="1" applyFill="1" applyBorder="1"/>
    <xf numFmtId="168" fontId="23" fillId="3" borderId="0" xfId="3" applyNumberFormat="1" applyFont="1" applyFill="1" applyBorder="1"/>
    <xf numFmtId="168" fontId="23" fillId="3" borderId="3" xfId="3" applyNumberFormat="1" applyFont="1" applyFill="1" applyBorder="1"/>
    <xf numFmtId="3" fontId="23" fillId="3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right" vertical="center" wrapText="1"/>
    </xf>
    <xf numFmtId="0" fontId="22" fillId="0" borderId="4" xfId="0" applyFont="1" applyBorder="1"/>
    <xf numFmtId="3" fontId="40" fillId="3" borderId="3" xfId="0" applyNumberFormat="1" applyFont="1" applyFill="1" applyBorder="1" applyAlignment="1">
      <alignment horizontal="right" wrapText="1"/>
    </xf>
    <xf numFmtId="165" fontId="23" fillId="3" borderId="0" xfId="0" applyNumberFormat="1" applyFont="1" applyFill="1" applyBorder="1"/>
    <xf numFmtId="166" fontId="23" fillId="3" borderId="3" xfId="0" applyNumberFormat="1" applyFont="1" applyFill="1" applyBorder="1" applyAlignment="1">
      <alignment horizontal="right"/>
    </xf>
    <xf numFmtId="0" fontId="23" fillId="0" borderId="3" xfId="0" applyFont="1" applyBorder="1"/>
    <xf numFmtId="167" fontId="23" fillId="3" borderId="3" xfId="1" applyNumberFormat="1" applyFont="1" applyFill="1" applyBorder="1" applyAlignment="1">
      <alignment horizontal="right" wrapText="1"/>
    </xf>
    <xf numFmtId="0" fontId="23" fillId="3" borderId="0" xfId="0" quotePrefix="1" applyFont="1" applyFill="1" applyBorder="1" applyAlignment="1">
      <alignment horizontal="left" wrapText="1"/>
    </xf>
    <xf numFmtId="166" fontId="23" fillId="3" borderId="0" xfId="0" applyNumberFormat="1" applyFont="1" applyFill="1" applyBorder="1" applyAlignment="1">
      <alignment horizontal="right"/>
    </xf>
    <xf numFmtId="0" fontId="23" fillId="0" borderId="0" xfId="0" applyFont="1" applyBorder="1"/>
    <xf numFmtId="167" fontId="23" fillId="3" borderId="0" xfId="1" applyNumberFormat="1" applyFont="1" applyFill="1" applyBorder="1" applyAlignment="1">
      <alignment horizontal="right" wrapText="1"/>
    </xf>
    <xf numFmtId="166" fontId="23" fillId="3" borderId="3" xfId="0" quotePrefix="1" applyNumberFormat="1" applyFont="1" applyFill="1" applyBorder="1" applyAlignment="1">
      <alignment horizontal="right"/>
    </xf>
    <xf numFmtId="0" fontId="23" fillId="3" borderId="0" xfId="0" quotePrefix="1" applyFont="1" applyFill="1" applyBorder="1" applyAlignment="1">
      <alignment wrapText="1"/>
    </xf>
    <xf numFmtId="0" fontId="35" fillId="4" borderId="0" xfId="0" applyFont="1" applyFill="1" applyBorder="1" applyAlignment="1">
      <alignment vertical="center" wrapText="1"/>
    </xf>
    <xf numFmtId="165" fontId="35" fillId="4" borderId="0" xfId="0" applyNumberFormat="1" applyFont="1" applyFill="1" applyBorder="1" applyAlignment="1">
      <alignment horizontal="center" vertical="center" wrapText="1"/>
    </xf>
    <xf numFmtId="165" fontId="35" fillId="4" borderId="0" xfId="0" applyNumberFormat="1" applyFont="1" applyFill="1" applyBorder="1" applyAlignment="1">
      <alignment horizontal="center" vertical="center"/>
    </xf>
    <xf numFmtId="3" fontId="35" fillId="4" borderId="0" xfId="0" applyNumberFormat="1" applyFont="1" applyFill="1" applyBorder="1" applyAlignment="1">
      <alignment horizontal="left" vertical="center" wrapText="1"/>
    </xf>
    <xf numFmtId="168" fontId="35" fillId="4" borderId="0" xfId="3" applyNumberFormat="1" applyFont="1" applyFill="1" applyBorder="1" applyAlignment="1">
      <alignment horizontal="right" vertical="center" wrapText="1"/>
    </xf>
    <xf numFmtId="0" fontId="35" fillId="4" borderId="0" xfId="0" applyFont="1" applyFill="1" applyBorder="1" applyAlignment="1">
      <alignment horizontal="right" vertical="center" wrapText="1"/>
    </xf>
    <xf numFmtId="166" fontId="35" fillId="3" borderId="0" xfId="0" applyNumberFormat="1" applyFont="1" applyFill="1" applyBorder="1" applyAlignment="1">
      <alignment horizontal="right" vertical="center" wrapText="1"/>
    </xf>
    <xf numFmtId="0" fontId="35" fillId="3" borderId="0" xfId="0" applyFont="1" applyFill="1" applyBorder="1" applyAlignment="1">
      <alignment horizontal="right" vertical="center" wrapText="1"/>
    </xf>
    <xf numFmtId="165" fontId="35" fillId="3" borderId="0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167" fontId="35" fillId="4" borderId="0" xfId="3" applyNumberFormat="1" applyFont="1" applyFill="1" applyBorder="1" applyAlignment="1">
      <alignment horizontal="right" vertical="center" wrapText="1"/>
    </xf>
    <xf numFmtId="165" fontId="35" fillId="4" borderId="0" xfId="0" applyNumberFormat="1" applyFont="1" applyFill="1" applyBorder="1" applyAlignment="1">
      <alignment horizontal="right" vertical="center"/>
    </xf>
    <xf numFmtId="3" fontId="34" fillId="4" borderId="0" xfId="0" applyNumberFormat="1" applyFont="1" applyFill="1" applyBorder="1" applyAlignment="1">
      <alignment horizontal="left" vertical="center" wrapText="1"/>
    </xf>
    <xf numFmtId="168" fontId="34" fillId="4" borderId="0" xfId="3" applyNumberFormat="1" applyFont="1" applyFill="1" applyBorder="1" applyAlignment="1">
      <alignment horizontal="right" vertical="center" wrapText="1"/>
    </xf>
    <xf numFmtId="168" fontId="34" fillId="3" borderId="0" xfId="3" applyNumberFormat="1" applyFont="1" applyFill="1" applyBorder="1" applyAlignment="1">
      <alignment horizontal="right" vertical="center" wrapText="1"/>
    </xf>
    <xf numFmtId="166" fontId="34" fillId="3" borderId="0" xfId="0" applyNumberFormat="1" applyFont="1" applyFill="1" applyBorder="1" applyAlignment="1">
      <alignment horizontal="right" vertical="center" wrapText="1"/>
    </xf>
    <xf numFmtId="165" fontId="34" fillId="3" borderId="0" xfId="0" applyNumberFormat="1" applyFont="1" applyFill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167" fontId="34" fillId="3" borderId="0" xfId="3" applyNumberFormat="1" applyFont="1" applyFill="1" applyBorder="1" applyAlignment="1">
      <alignment horizontal="right" vertical="center" wrapText="1"/>
    </xf>
    <xf numFmtId="167" fontId="34" fillId="4" borderId="0" xfId="3" applyNumberFormat="1" applyFont="1" applyFill="1" applyBorder="1" applyAlignment="1">
      <alignment horizontal="right" vertical="center" wrapText="1"/>
    </xf>
    <xf numFmtId="165" fontId="34" fillId="4" borderId="0" xfId="0" applyNumberFormat="1" applyFont="1" applyFill="1" applyBorder="1" applyAlignment="1">
      <alignment horizontal="right" vertical="center" wrapText="1"/>
    </xf>
    <xf numFmtId="165" fontId="34" fillId="4" borderId="0" xfId="0" applyNumberFormat="1" applyFont="1" applyFill="1" applyBorder="1" applyAlignment="1">
      <alignment horizontal="right" vertical="center"/>
    </xf>
    <xf numFmtId="167" fontId="35" fillId="3" borderId="0" xfId="3" applyNumberFormat="1" applyFont="1" applyFill="1" applyBorder="1" applyAlignment="1">
      <alignment horizontal="right" vertical="center" wrapText="1"/>
    </xf>
    <xf numFmtId="0" fontId="40" fillId="0" borderId="0" xfId="0" quotePrefix="1" applyFont="1"/>
    <xf numFmtId="0" fontId="22" fillId="0" borderId="0" xfId="0" quotePrefix="1" applyFont="1"/>
    <xf numFmtId="0" fontId="22" fillId="0" borderId="3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3" fontId="22" fillId="0" borderId="0" xfId="3" applyNumberFormat="1" applyFont="1" applyBorder="1" applyAlignment="1">
      <alignment vertical="center"/>
    </xf>
    <xf numFmtId="165" fontId="22" fillId="0" borderId="0" xfId="4" applyNumberFormat="1" applyFont="1" applyBorder="1" applyAlignment="1">
      <alignment vertical="center"/>
    </xf>
    <xf numFmtId="165" fontId="22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wrapText="1"/>
    </xf>
    <xf numFmtId="168" fontId="26" fillId="0" borderId="0" xfId="3" applyNumberFormat="1" applyFont="1" applyBorder="1"/>
    <xf numFmtId="168" fontId="26" fillId="0" borderId="0" xfId="3" applyNumberFormat="1" applyFont="1" applyBorder="1" applyAlignment="1">
      <alignment horizontal="right"/>
    </xf>
    <xf numFmtId="169" fontId="26" fillId="0" borderId="0" xfId="3" applyNumberFormat="1" applyFont="1" applyBorder="1" applyAlignment="1">
      <alignment horizontal="right"/>
    </xf>
    <xf numFmtId="167" fontId="34" fillId="4" borderId="0" xfId="0" applyNumberFormat="1" applyFont="1" applyFill="1" applyBorder="1" applyAlignment="1">
      <alignment horizontal="right" vertical="center" wrapText="1"/>
    </xf>
    <xf numFmtId="169" fontId="34" fillId="4" borderId="0" xfId="0" applyNumberFormat="1" applyFont="1" applyFill="1" applyBorder="1" applyAlignment="1">
      <alignment horizontal="right" vertical="center" wrapText="1"/>
    </xf>
    <xf numFmtId="170" fontId="34" fillId="4" borderId="0" xfId="0" applyNumberFormat="1" applyFont="1" applyFill="1" applyBorder="1" applyAlignment="1">
      <alignment horizontal="right" vertical="center" wrapText="1"/>
    </xf>
    <xf numFmtId="0" fontId="17" fillId="3" borderId="0" xfId="0" applyFont="1" applyFill="1" applyBorder="1" applyAlignment="1">
      <alignment horizontal="left" wrapText="1"/>
    </xf>
    <xf numFmtId="0" fontId="18" fillId="0" borderId="0" xfId="0" applyFont="1" applyAlignment="1">
      <alignment horizontal="left"/>
    </xf>
    <xf numFmtId="0" fontId="20" fillId="3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0" fillId="3" borderId="4" xfId="0" applyFont="1" applyFill="1" applyBorder="1" applyAlignment="1">
      <alignment horizontal="right" wrapText="1"/>
    </xf>
    <xf numFmtId="0" fontId="21" fillId="0" borderId="3" xfId="0" applyFont="1" applyBorder="1" applyAlignment="1"/>
    <xf numFmtId="0" fontId="20" fillId="3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3" borderId="0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wrapText="1"/>
    </xf>
    <xf numFmtId="0" fontId="22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1" fillId="0" borderId="2" xfId="0" applyFont="1" applyBorder="1" applyAlignment="1"/>
    <xf numFmtId="0" fontId="26" fillId="3" borderId="0" xfId="0" applyFont="1" applyFill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20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34" fillId="4" borderId="3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33" fillId="3" borderId="0" xfId="0" applyFont="1" applyFill="1" applyBorder="1" applyAlignment="1">
      <alignment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37" fillId="0" borderId="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17" fillId="3" borderId="3" xfId="0" applyFont="1" applyFill="1" applyBorder="1" applyAlignment="1">
      <alignment wrapText="1"/>
    </xf>
    <xf numFmtId="0" fontId="18" fillId="3" borderId="3" xfId="0" applyFont="1" applyFill="1" applyBorder="1" applyAlignment="1">
      <alignment wrapText="1"/>
    </xf>
    <xf numFmtId="0" fontId="26" fillId="0" borderId="2" xfId="0" applyFont="1" applyBorder="1" applyAlignment="1">
      <alignment horizontal="center"/>
    </xf>
    <xf numFmtId="0" fontId="23" fillId="3" borderId="0" xfId="0" applyFont="1" applyFill="1" applyBorder="1" applyAlignment="1">
      <alignment horizontal="left" wrapText="1"/>
    </xf>
    <xf numFmtId="0" fontId="18" fillId="3" borderId="0" xfId="0" applyFont="1" applyFill="1" applyAlignment="1">
      <alignment wrapText="1"/>
    </xf>
    <xf numFmtId="0" fontId="20" fillId="3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40" fillId="3" borderId="0" xfId="0" quotePrefix="1" applyFont="1" applyFill="1" applyBorder="1" applyAlignment="1">
      <alignment vertical="center" wrapText="1"/>
    </xf>
    <xf numFmtId="0" fontId="51" fillId="0" borderId="0" xfId="0" applyFont="1" applyAlignment="1"/>
    <xf numFmtId="0" fontId="3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vertical="center" wrapText="1"/>
    </xf>
    <xf numFmtId="0" fontId="0" fillId="0" borderId="3" xfId="0" applyBorder="1" applyAlignment="1"/>
    <xf numFmtId="0" fontId="26" fillId="0" borderId="2" xfId="0" applyFont="1" applyBorder="1" applyAlignment="1">
      <alignment horizontal="center" vertical="center"/>
    </xf>
    <xf numFmtId="0" fontId="20" fillId="3" borderId="4" xfId="0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21" fillId="0" borderId="0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46" fillId="3" borderId="4" xfId="0" applyFont="1" applyFill="1" applyBorder="1" applyAlignment="1">
      <alignment horizontal="right" vertical="center" wrapText="1"/>
    </xf>
    <xf numFmtId="0" fontId="45" fillId="0" borderId="3" xfId="0" applyFont="1" applyBorder="1" applyAlignment="1">
      <alignment horizontal="right" vertical="center" wrapText="1"/>
    </xf>
    <xf numFmtId="0" fontId="46" fillId="3" borderId="0" xfId="0" applyFont="1" applyFill="1" applyBorder="1" applyAlignment="1">
      <alignment horizontal="right" vertical="center" wrapText="1"/>
    </xf>
    <xf numFmtId="0" fontId="45" fillId="0" borderId="0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1" fontId="34" fillId="4" borderId="3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4" fillId="4" borderId="3" xfId="0" applyFont="1" applyFill="1" applyBorder="1" applyAlignment="1">
      <alignment horizontal="righ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3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right" vertical="center" wrapText="1"/>
    </xf>
    <xf numFmtId="0" fontId="45" fillId="3" borderId="0" xfId="0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0" fillId="3" borderId="5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6" fillId="0" borderId="0" xfId="0" applyFont="1" applyBorder="1" applyAlignment="1">
      <alignment horizontal="right" vertical="center" wrapText="1"/>
    </xf>
    <xf numFmtId="0" fontId="23" fillId="3" borderId="4" xfId="0" quotePrefix="1" applyFont="1" applyFill="1" applyBorder="1" applyAlignment="1">
      <alignment horizontal="left" wrapText="1"/>
    </xf>
    <xf numFmtId="0" fontId="26" fillId="0" borderId="4" xfId="0" applyFont="1" applyBorder="1" applyAlignment="1">
      <alignment horizontal="right" vertical="center" wrapText="1"/>
    </xf>
    <xf numFmtId="0" fontId="23" fillId="3" borderId="0" xfId="0" quotePrefix="1" applyFont="1" applyFill="1" applyBorder="1" applyAlignment="1">
      <alignment horizontal="left"/>
    </xf>
    <xf numFmtId="0" fontId="23" fillId="3" borderId="0" xfId="0" applyFont="1" applyFill="1" applyBorder="1" applyAlignment="1">
      <alignment horizontal="left"/>
    </xf>
    <xf numFmtId="0" fontId="20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40" fillId="3" borderId="4" xfId="0" applyFont="1" applyFill="1" applyBorder="1" applyAlignment="1">
      <alignment wrapText="1"/>
    </xf>
    <xf numFmtId="0" fontId="22" fillId="0" borderId="4" xfId="0" applyFont="1" applyBorder="1" applyAlignment="1">
      <alignment wrapText="1"/>
    </xf>
    <xf numFmtId="3" fontId="40" fillId="3" borderId="4" xfId="0" applyNumberFormat="1" applyFont="1" applyFill="1" applyBorder="1" applyAlignment="1">
      <alignment wrapText="1"/>
    </xf>
    <xf numFmtId="3" fontId="21" fillId="0" borderId="4" xfId="0" applyNumberFormat="1" applyFont="1" applyBorder="1" applyAlignment="1">
      <alignment wrapText="1"/>
    </xf>
    <xf numFmtId="0" fontId="54" fillId="0" borderId="0" xfId="6" applyAlignment="1">
      <alignment horizontal="justify" vertical="center"/>
    </xf>
    <xf numFmtId="0" fontId="54" fillId="0" borderId="0" xfId="6"/>
  </cellXfs>
  <cellStyles count="7">
    <cellStyle name="Collegamento ipertestuale" xfId="6" builtinId="8"/>
    <cellStyle name="Migliaia" xfId="3" builtinId="3"/>
    <cellStyle name="Migliaia 2" xfId="1"/>
    <cellStyle name="Normale" xfId="0" builtinId="0"/>
    <cellStyle name="Normale 2" xfId="5"/>
    <cellStyle name="Nota 2" xfId="2"/>
    <cellStyle name="Percentual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2:B41"/>
  <sheetViews>
    <sheetView tabSelected="1" topLeftCell="A37" workbookViewId="0">
      <selection activeCell="B41" sqref="B41"/>
    </sheetView>
  </sheetViews>
  <sheetFormatPr defaultRowHeight="14.5" x14ac:dyDescent="0.35"/>
  <cols>
    <col min="2" max="2" width="124.36328125" customWidth="1"/>
  </cols>
  <sheetData>
    <row r="2" spans="2:2" ht="46.5" customHeight="1" x14ac:dyDescent="0.35">
      <c r="B2" s="472" t="s">
        <v>224</v>
      </c>
    </row>
    <row r="3" spans="2:2" ht="46.5" customHeight="1" x14ac:dyDescent="0.35">
      <c r="B3" s="471" t="s">
        <v>225</v>
      </c>
    </row>
    <row r="4" spans="2:2" ht="46.5" customHeight="1" x14ac:dyDescent="0.35">
      <c r="B4" s="471" t="s">
        <v>387</v>
      </c>
    </row>
    <row r="5" spans="2:2" ht="46.5" customHeight="1" x14ac:dyDescent="0.35">
      <c r="B5" s="471" t="s">
        <v>226</v>
      </c>
    </row>
    <row r="6" spans="2:2" ht="46.5" customHeight="1" x14ac:dyDescent="0.35">
      <c r="B6" s="471" t="s">
        <v>388</v>
      </c>
    </row>
    <row r="7" spans="2:2" ht="46.5" customHeight="1" x14ac:dyDescent="0.35">
      <c r="B7" s="471" t="s">
        <v>389</v>
      </c>
    </row>
    <row r="8" spans="2:2" ht="46.5" customHeight="1" x14ac:dyDescent="0.35">
      <c r="B8" s="471" t="s">
        <v>227</v>
      </c>
    </row>
    <row r="9" spans="2:2" ht="46.5" customHeight="1" x14ac:dyDescent="0.35">
      <c r="B9" s="471" t="s">
        <v>378</v>
      </c>
    </row>
    <row r="10" spans="2:2" ht="46.5" customHeight="1" x14ac:dyDescent="0.35">
      <c r="B10" s="471" t="s">
        <v>338</v>
      </c>
    </row>
    <row r="11" spans="2:2" ht="46.5" customHeight="1" x14ac:dyDescent="0.35">
      <c r="B11" s="471" t="s">
        <v>390</v>
      </c>
    </row>
    <row r="12" spans="2:2" ht="46.5" customHeight="1" x14ac:dyDescent="0.35">
      <c r="B12" s="471" t="s">
        <v>339</v>
      </c>
    </row>
    <row r="13" spans="2:2" ht="46.5" customHeight="1" x14ac:dyDescent="0.35">
      <c r="B13" s="471" t="s">
        <v>391</v>
      </c>
    </row>
    <row r="14" spans="2:2" ht="46.5" customHeight="1" x14ac:dyDescent="0.35">
      <c r="B14" s="471" t="s">
        <v>341</v>
      </c>
    </row>
    <row r="15" spans="2:2" ht="46.5" customHeight="1" x14ac:dyDescent="0.35">
      <c r="B15" s="471" t="s">
        <v>342</v>
      </c>
    </row>
    <row r="16" spans="2:2" ht="46.5" customHeight="1" x14ac:dyDescent="0.35">
      <c r="B16" s="471" t="s">
        <v>365</v>
      </c>
    </row>
    <row r="17" spans="2:2" ht="46.5" customHeight="1" x14ac:dyDescent="0.35">
      <c r="B17" s="471" t="s">
        <v>345</v>
      </c>
    </row>
    <row r="18" spans="2:2" ht="46.5" customHeight="1" x14ac:dyDescent="0.35">
      <c r="B18" s="471" t="s">
        <v>392</v>
      </c>
    </row>
    <row r="19" spans="2:2" ht="46.5" customHeight="1" x14ac:dyDescent="0.35">
      <c r="B19" s="471" t="s">
        <v>344</v>
      </c>
    </row>
    <row r="20" spans="2:2" ht="46.5" customHeight="1" x14ac:dyDescent="0.35">
      <c r="B20" s="471" t="s">
        <v>346</v>
      </c>
    </row>
    <row r="21" spans="2:2" ht="46.5" customHeight="1" x14ac:dyDescent="0.35">
      <c r="B21" s="471" t="s">
        <v>393</v>
      </c>
    </row>
    <row r="22" spans="2:2" ht="46.5" customHeight="1" x14ac:dyDescent="0.35">
      <c r="B22" s="471" t="s">
        <v>394</v>
      </c>
    </row>
    <row r="23" spans="2:2" ht="46.5" customHeight="1" x14ac:dyDescent="0.35">
      <c r="B23" s="471" t="s">
        <v>395</v>
      </c>
    </row>
    <row r="24" spans="2:2" ht="46.5" customHeight="1" x14ac:dyDescent="0.35">
      <c r="B24" s="471" t="s">
        <v>349</v>
      </c>
    </row>
    <row r="25" spans="2:2" ht="46.5" customHeight="1" x14ac:dyDescent="0.35">
      <c r="B25" s="471" t="s">
        <v>396</v>
      </c>
    </row>
    <row r="26" spans="2:2" ht="46.5" customHeight="1" x14ac:dyDescent="0.35">
      <c r="B26" s="471" t="s">
        <v>351</v>
      </c>
    </row>
    <row r="27" spans="2:2" ht="46.5" customHeight="1" x14ac:dyDescent="0.35">
      <c r="B27" s="471" t="s">
        <v>397</v>
      </c>
    </row>
    <row r="28" spans="2:2" ht="46.5" customHeight="1" x14ac:dyDescent="0.35">
      <c r="B28" s="471" t="s">
        <v>398</v>
      </c>
    </row>
    <row r="29" spans="2:2" ht="46.5" customHeight="1" x14ac:dyDescent="0.35">
      <c r="B29" s="471" t="s">
        <v>399</v>
      </c>
    </row>
    <row r="30" spans="2:2" ht="46.5" customHeight="1" x14ac:dyDescent="0.35">
      <c r="B30" s="471" t="s">
        <v>400</v>
      </c>
    </row>
    <row r="31" spans="2:2" ht="46.5" customHeight="1" x14ac:dyDescent="0.35">
      <c r="B31" s="471" t="s">
        <v>401</v>
      </c>
    </row>
    <row r="32" spans="2:2" ht="46.5" customHeight="1" x14ac:dyDescent="0.35">
      <c r="B32" s="471" t="s">
        <v>402</v>
      </c>
    </row>
    <row r="33" spans="2:2" ht="46.5" customHeight="1" x14ac:dyDescent="0.35">
      <c r="B33" s="471" t="s">
        <v>380</v>
      </c>
    </row>
    <row r="34" spans="2:2" ht="46.5" customHeight="1" x14ac:dyDescent="0.35">
      <c r="B34" s="471" t="s">
        <v>403</v>
      </c>
    </row>
    <row r="35" spans="2:2" ht="46.5" customHeight="1" x14ac:dyDescent="0.35">
      <c r="B35" s="471" t="s">
        <v>404</v>
      </c>
    </row>
    <row r="36" spans="2:2" ht="46.5" customHeight="1" x14ac:dyDescent="0.35">
      <c r="B36" s="471" t="s">
        <v>405</v>
      </c>
    </row>
    <row r="37" spans="2:2" ht="46.5" customHeight="1" x14ac:dyDescent="0.35">
      <c r="B37" s="471" t="s">
        <v>406</v>
      </c>
    </row>
    <row r="38" spans="2:2" ht="46.5" customHeight="1" x14ac:dyDescent="0.35">
      <c r="B38" s="471" t="s">
        <v>407</v>
      </c>
    </row>
    <row r="39" spans="2:2" ht="46.5" customHeight="1" x14ac:dyDescent="0.35">
      <c r="B39" s="471" t="s">
        <v>408</v>
      </c>
    </row>
    <row r="40" spans="2:2" ht="46.5" customHeight="1" x14ac:dyDescent="0.35">
      <c r="B40" s="471" t="s">
        <v>409</v>
      </c>
    </row>
    <row r="41" spans="2:2" ht="46.5" customHeight="1" x14ac:dyDescent="0.35">
      <c r="B41" s="471" t="s">
        <v>410</v>
      </c>
    </row>
  </sheetData>
  <hyperlinks>
    <hyperlink ref="B2" location="'Tab01'!A1" display="TAVOLA 1 - Aziende, SAU e SAT negli ultimi 5 censimenti dell'agricoltura"/>
    <hyperlink ref="B3" location="'Tab02'!A1" display="TAVOLA 2 - Aziende e SAU per forma giuridica. Anni 2020 e 2010"/>
    <hyperlink ref="B4" location="'Tab03'!A1" display="TAVOLA 3 - Aziende e SAU per forma giuridica e regione. Anno 2020"/>
    <hyperlink ref="B5" location="'Tab04'!A1" display="TAVOLA 4 - Aziende e SAU per titolo di possesso dei terreni. Anni 2020 e 2010"/>
    <hyperlink ref="B6" location="'Tab05'!A1" display="TAVOLA 5 - Aziende e SAU per titolo di possesso dei terreni e regione. Anno 2020"/>
    <hyperlink ref="B7" location="'Tab06'!A1" display="TAVOLA 6 - Aziende e SAT per titolo di possesso dei terreni e regione. Anno 2020"/>
    <hyperlink ref="B8" location="'Tab 07'!A1" display="TAVOLA 7 - Aziende e SAU per classi di SAU. Anni 2020 e 2010"/>
    <hyperlink ref="B9" location="'Tab08'!A1" display="TAVOLA 8 - Aziende e SAU per classi di SAU e regione. Anno 2020"/>
    <hyperlink ref="B10" location="'Tab 09'!A1" display="TAVOLA 9 - Aziende e SAU per regione. Anni 2020 e 2010"/>
    <hyperlink ref="B11" location="'Tab 10'!A1" display="TAVOLA 10 - Dimensione media aziendale per tipologie di coltivazioni. Anni 2020, 2010 e 2000"/>
    <hyperlink ref="B12" location="'Tab 11'!A1" display="TAVOLA 11 - Aziende e superfici per utilizzazione dei terreni. Anni 2020 e 2010"/>
    <hyperlink ref="B13" location="'Tab12'!A1" display="TAVOLA 12 - Aziende e superfici per utilizzazione del terreno e regione. Anno 2020"/>
    <hyperlink ref="B14" location="'Tab13'!A1" display="TAVOLA 13 - Aziende con seminativi per regione. Anno 2020"/>
    <hyperlink ref="B15" location="'Tab14'!A1" display="TAVOLA 14 - Superfici coltivate a seminativi per regione. Anno 2020"/>
    <hyperlink ref="B16" location="'Tab15'!A1" display="TAVOLA 15 - Aziende con legnose agrarie, frutta fresca, frutta a guscio e altre legnose per regione. Anno 2020  "/>
    <hyperlink ref="B17" location="'Tab16'!A1" display="TAVOLA 16 - Superfici con frutta fresca, frutta a guscio e altre legnose per regione. Anno 2020  "/>
    <hyperlink ref="B18" location="'Tab17'!A1" display="TAVOLA 17 - Aziende con vite, olivo, agrumi per regione. Anno 2020  "/>
    <hyperlink ref="B19" location="'Tab18'!A1" display="TAVOLA 18 - Superfici con vite, olivo, agrumi per regione. Anno 2020  "/>
    <hyperlink ref="B20" location="'Tab19'!A1" display="TAVOLA 19- Aziende con superfici irrigabili, irrigate e relative superfici. Anno 2020"/>
    <hyperlink ref="B21" location="'Tab20'!A1" display="TAVOLA 20 - Aziende con capi di bestiame al 1° dicembre 2020 e aziende zootecniche per regione"/>
    <hyperlink ref="B22" location="'Tab21'!A1" display="TAVOLA 21 - Aziende con capi di bestiame al 1° dicembre 2020 per specie e regione"/>
    <hyperlink ref="B23" location="'Tab22'!A1" display="TAVOLA 22 - Numero di capi di bestiame al 1° dicembre 2020 per specie e regione"/>
    <hyperlink ref="B24" location="'Tab23'!A1" display="TAVOLA 23 - Aziende per categoria di manodopera presente, persone e giornate di lavoro standard per categoria di manodopera. Anni 2020 e 2010"/>
    <hyperlink ref="B25" location="'Tab24'!A1" display="TAVOLA 24 - Persone della manodopera familiare e giornate di lavoro standard per regione. Anno 2020"/>
    <hyperlink ref="B26" location="'Tab25'!A1" display="TAVOLA 25 - Aziende con manodopera non familiare per tipo di manodopera e regione. Anno 2020"/>
    <hyperlink ref="B27" location="'Tab26'!A1" display="TAVOLA 26 -  Persone della manodopera non familiare per tipo di manodopera, nazionalità e regione. Anno 2020"/>
    <hyperlink ref="B28" location="'Tab27'!A1" display="TAVOLA 27 - Giornate di lavoro della manodopera non familiare per tipo di manodopera, nazionalità e regione. Anno 2020"/>
    <hyperlink ref="B29" location="'Tab28'!A1" display="TAVOLA 28 - Persone e giornate di lavoro standard procapite per genere e tipo di manodopera. Anni 2020 e 2010"/>
    <hyperlink ref="B30" location="'Tab29'!A1" display="TAVOLA 29 - Capi azienda per genere e per classi di giornate di lavoro standard. Anni 2020 e 2010"/>
    <hyperlink ref="B31" location="'Tab30'!A1" display="TAVOLA 30 - Aziende per classe di età e genere del capo azienda e regione. Anno 2020"/>
    <hyperlink ref="B32" location="'Tab31'!A1" display="TAVOLA 31 - Aziende per titolo di studio del capo azienda e regione. Anno 2020"/>
    <hyperlink ref="B33" location="'Tab32'!A1" display="TAVOLA 32 - Aziende con attività connesse per regione. Anno 2020"/>
    <hyperlink ref="B34" location="'Tab33'!A1" display="TAVOLA 33. - Aziende che hanno usufruito di contoterzismo passivo, numero di ore e superfici in affidamento, per regione. Anno 2020"/>
    <hyperlink ref="B35" location="'Tab34'!A1" display="TAVOLA 34 - Aziende che hanno consumato i prodotti aziendali e composizione media dei ricavi/sussidi, per regione - Anno 2020"/>
    <hyperlink ref="B36" location="'Tab35'!A1" display="TAVOLA 35 - Aziende che hanno percepito ricavi dalla vendita di prodotti aziendali per tipo di prodotto e regione. Anno 2020"/>
    <hyperlink ref="B37" location="'Tab36'!A1" display="TAVOLA 36 - Ricambio generazionale, numero di aziende per regione. Anno 2020"/>
    <hyperlink ref="B38" location="'Tab37'!A1" display="TAVOLA 37 - Aziende informatizzate per classi di Ula e regione. Anno 2020"/>
    <hyperlink ref="B39" location="'Tab38'!A1" display="TAVOLA 38 - Aziende innovatrici per classi di Ula e regione. Anno 2020"/>
    <hyperlink ref="B40" location="'Tab39'!A1" display="TAVOLA 39 - Aziende innovatrici per ambito di effettuazione dell'investimento e regione. Anno 2020"/>
    <hyperlink ref="B41" location="'Tab40'!A1" display="TAVOLA 40 - Aziende che hanno risentito degli effetti del Covid per classi di Ula e regione. Anno 2020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theme="0" tint="-0.14999847407452621"/>
    <pageSetUpPr fitToPage="1"/>
  </sheetPr>
  <dimension ref="A1:Q34"/>
  <sheetViews>
    <sheetView showGridLines="0" zoomScaleNormal="100" zoomScaleSheetLayoutView="80" workbookViewId="0">
      <selection activeCell="J11" sqref="J11"/>
    </sheetView>
  </sheetViews>
  <sheetFormatPr defaultColWidth="9.1796875" defaultRowHeight="15" customHeight="1" x14ac:dyDescent="0.25"/>
  <cols>
    <col min="1" max="1" width="30.26953125" style="2" customWidth="1"/>
    <col min="2" max="3" width="9.81640625" style="2" customWidth="1"/>
    <col min="4" max="4" width="2.1796875" style="2" customWidth="1"/>
    <col min="5" max="6" width="8.54296875" style="2" customWidth="1"/>
    <col min="7" max="7" width="2" style="2" customWidth="1"/>
    <col min="8" max="8" width="10.54296875" style="2" customWidth="1"/>
    <col min="9" max="9" width="4.81640625" style="2" customWidth="1"/>
    <col min="10" max="11" width="9.1796875" style="2"/>
    <col min="12" max="12" width="2.7265625" style="2" customWidth="1"/>
    <col min="13" max="14" width="8.453125" style="2" customWidth="1"/>
    <col min="15" max="15" width="2.453125" style="2" customWidth="1"/>
    <col min="16" max="16" width="10.81640625" style="2" customWidth="1"/>
    <col min="17" max="16384" width="9.1796875" style="2"/>
  </cols>
  <sheetData>
    <row r="1" spans="1:17" s="10" customFormat="1" ht="15" customHeight="1" x14ac:dyDescent="0.3">
      <c r="A1" s="379" t="s">
        <v>338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</row>
    <row r="2" spans="1:17" ht="15" customHeight="1" x14ac:dyDescent="0.25">
      <c r="A2" s="65"/>
      <c r="B2" s="368" t="s">
        <v>46</v>
      </c>
      <c r="C2" s="377"/>
      <c r="D2" s="377"/>
      <c r="E2" s="377"/>
      <c r="F2" s="377"/>
      <c r="G2" s="377"/>
      <c r="H2" s="377"/>
      <c r="I2" s="66"/>
      <c r="J2" s="376" t="s">
        <v>47</v>
      </c>
      <c r="K2" s="377"/>
      <c r="L2" s="377"/>
      <c r="M2" s="377"/>
      <c r="N2" s="377"/>
      <c r="O2" s="377"/>
      <c r="P2" s="377"/>
    </row>
    <row r="3" spans="1:17" ht="16.5" customHeight="1" x14ac:dyDescent="0.25">
      <c r="A3" s="381" t="s">
        <v>51</v>
      </c>
      <c r="B3" s="391" t="s">
        <v>48</v>
      </c>
      <c r="C3" s="391"/>
      <c r="D3" s="67"/>
      <c r="E3" s="391" t="s">
        <v>43</v>
      </c>
      <c r="F3" s="392"/>
      <c r="G3" s="68"/>
      <c r="H3" s="388" t="s">
        <v>52</v>
      </c>
      <c r="I3" s="69"/>
      <c r="J3" s="391" t="s">
        <v>12</v>
      </c>
      <c r="K3" s="391"/>
      <c r="L3" s="67"/>
      <c r="M3" s="391" t="s">
        <v>43</v>
      </c>
      <c r="N3" s="392"/>
      <c r="O3" s="68"/>
      <c r="P3" s="388" t="s">
        <v>52</v>
      </c>
      <c r="Q3" s="12"/>
    </row>
    <row r="4" spans="1:17" ht="15" customHeight="1" x14ac:dyDescent="0.25">
      <c r="A4" s="382"/>
      <c r="B4" s="41">
        <v>2020</v>
      </c>
      <c r="C4" s="41">
        <v>2010</v>
      </c>
      <c r="D4" s="41"/>
      <c r="E4" s="41">
        <v>2020</v>
      </c>
      <c r="F4" s="41">
        <v>2010</v>
      </c>
      <c r="G4" s="41"/>
      <c r="H4" s="389"/>
      <c r="I4" s="70"/>
      <c r="J4" s="41">
        <v>2020</v>
      </c>
      <c r="K4" s="41">
        <v>2010</v>
      </c>
      <c r="L4" s="41"/>
      <c r="M4" s="41">
        <v>2020</v>
      </c>
      <c r="N4" s="41">
        <v>2010</v>
      </c>
      <c r="O4" s="41"/>
      <c r="P4" s="389"/>
      <c r="Q4" s="12"/>
    </row>
    <row r="5" spans="1:17" ht="15" customHeight="1" x14ac:dyDescent="0.25">
      <c r="A5" s="82" t="s">
        <v>33</v>
      </c>
      <c r="B5" s="83">
        <v>51703</v>
      </c>
      <c r="C5" s="83">
        <v>67148</v>
      </c>
      <c r="D5" s="83"/>
      <c r="E5" s="84">
        <f t="shared" ref="E5:F29" si="0">+B5/B$26*100</f>
        <v>4.5632789449110911</v>
      </c>
      <c r="F5" s="84">
        <f t="shared" si="0"/>
        <v>4.1426776993295018</v>
      </c>
      <c r="G5" s="84"/>
      <c r="H5" s="85">
        <f>+(B5/C5-1)*100</f>
        <v>-23.001429677726815</v>
      </c>
      <c r="I5" s="86"/>
      <c r="J5" s="87">
        <v>941.51</v>
      </c>
      <c r="K5" s="87">
        <v>1010.77967</v>
      </c>
      <c r="L5" s="86"/>
      <c r="M5" s="84">
        <f t="shared" ref="M5:N26" si="1">+J5/J$26*100</f>
        <v>7.5108513298014472</v>
      </c>
      <c r="N5" s="84">
        <f t="shared" si="1"/>
        <v>7.8622892832394582</v>
      </c>
      <c r="O5" s="86"/>
      <c r="P5" s="85">
        <f>+(J5/K5-1)*100</f>
        <v>-6.8530929198447392</v>
      </c>
    </row>
    <row r="6" spans="1:17" ht="15" customHeight="1" x14ac:dyDescent="0.25">
      <c r="A6" s="82" t="s">
        <v>13</v>
      </c>
      <c r="B6" s="83">
        <v>2503</v>
      </c>
      <c r="C6" s="83">
        <v>3554</v>
      </c>
      <c r="D6" s="83"/>
      <c r="E6" s="84">
        <f t="shared" si="0"/>
        <v>0.22091343247224463</v>
      </c>
      <c r="F6" s="84">
        <f t="shared" si="0"/>
        <v>0.21926306879455904</v>
      </c>
      <c r="G6" s="84"/>
      <c r="H6" s="85">
        <f t="shared" ref="H6:H33" si="2">+(B6/C6-1)*100</f>
        <v>-29.572312886888007</v>
      </c>
      <c r="I6" s="86"/>
      <c r="J6" s="87">
        <v>61.61</v>
      </c>
      <c r="K6" s="87">
        <v>55.595649999999999</v>
      </c>
      <c r="L6" s="86"/>
      <c r="M6" s="84">
        <f t="shared" si="1"/>
        <v>0.49149085026082273</v>
      </c>
      <c r="N6" s="84">
        <f t="shared" si="1"/>
        <v>0.43244744246758715</v>
      </c>
      <c r="O6" s="86"/>
      <c r="P6" s="85">
        <f t="shared" ref="P6:P33" si="3">+(J6/K6-1)*100</f>
        <v>10.818022633065727</v>
      </c>
    </row>
    <row r="7" spans="1:17" ht="15" customHeight="1" x14ac:dyDescent="0.25">
      <c r="A7" s="82" t="s">
        <v>10</v>
      </c>
      <c r="B7" s="83">
        <v>46893</v>
      </c>
      <c r="C7" s="83">
        <v>54333</v>
      </c>
      <c r="D7" s="83"/>
      <c r="E7" s="84">
        <f t="shared" si="0"/>
        <v>4.1387509344470503</v>
      </c>
      <c r="F7" s="84">
        <f t="shared" si="0"/>
        <v>3.3520597402405108</v>
      </c>
      <c r="G7" s="84"/>
      <c r="H7" s="85">
        <f t="shared" si="2"/>
        <v>-13.693335541935836</v>
      </c>
      <c r="I7" s="86"/>
      <c r="J7" s="87">
        <v>1006.98</v>
      </c>
      <c r="K7" s="87">
        <v>986.82551999999998</v>
      </c>
      <c r="L7" s="86"/>
      <c r="M7" s="84">
        <f t="shared" si="1"/>
        <v>8.0331351468210244</v>
      </c>
      <c r="N7" s="84">
        <f t="shared" si="1"/>
        <v>7.6759633583876941</v>
      </c>
      <c r="O7" s="86"/>
      <c r="P7" s="85">
        <f t="shared" si="3"/>
        <v>2.0423549646344741</v>
      </c>
    </row>
    <row r="8" spans="1:17" ht="15" customHeight="1" x14ac:dyDescent="0.25">
      <c r="A8" s="82" t="s">
        <v>41</v>
      </c>
      <c r="B8" s="83">
        <v>20023</v>
      </c>
      <c r="C8" s="83">
        <v>20247</v>
      </c>
      <c r="D8" s="83"/>
      <c r="E8" s="84">
        <f t="shared" si="0"/>
        <v>1.7672192003163218</v>
      </c>
      <c r="F8" s="84">
        <f t="shared" si="0"/>
        <v>1.249133189049926</v>
      </c>
      <c r="G8" s="84"/>
      <c r="H8" s="85">
        <f t="shared" si="2"/>
        <v>-1.1063367412456171</v>
      </c>
      <c r="I8" s="86"/>
      <c r="J8" s="87">
        <v>204.09</v>
      </c>
      <c r="K8" s="87">
        <v>240.53539999999998</v>
      </c>
      <c r="L8" s="86"/>
      <c r="M8" s="84">
        <f t="shared" si="1"/>
        <v>1.6281182864751065</v>
      </c>
      <c r="N8" s="84">
        <f t="shared" si="1"/>
        <v>1.8709902402961036</v>
      </c>
      <c r="O8" s="86"/>
      <c r="P8" s="85">
        <f t="shared" si="3"/>
        <v>-15.151782232469724</v>
      </c>
    </row>
    <row r="9" spans="1:17" ht="15" customHeight="1" x14ac:dyDescent="0.25">
      <c r="A9" s="82" t="s">
        <v>42</v>
      </c>
      <c r="B9" s="83">
        <v>14236</v>
      </c>
      <c r="C9" s="83">
        <v>16446</v>
      </c>
      <c r="D9" s="83"/>
      <c r="E9" s="84">
        <f t="shared" si="0"/>
        <v>1.2564616958349477</v>
      </c>
      <c r="F9" s="84">
        <f t="shared" si="0"/>
        <v>1.0146315220583335</v>
      </c>
      <c r="G9" s="84"/>
      <c r="H9" s="85">
        <f t="shared" si="2"/>
        <v>-13.437918034780495</v>
      </c>
      <c r="I9" s="86"/>
      <c r="J9" s="87">
        <v>121.79</v>
      </c>
      <c r="K9" s="87">
        <v>137.21917000000002</v>
      </c>
      <c r="L9" s="86"/>
      <c r="M9" s="84">
        <f t="shared" si="1"/>
        <v>0.97157394340635617</v>
      </c>
      <c r="N9" s="84">
        <f t="shared" si="1"/>
        <v>1.0673511169313621</v>
      </c>
      <c r="O9" s="86"/>
      <c r="P9" s="85">
        <f t="shared" si="3"/>
        <v>-11.244179657988029</v>
      </c>
    </row>
    <row r="10" spans="1:17" ht="15" customHeight="1" x14ac:dyDescent="0.25">
      <c r="A10" s="82" t="s">
        <v>34</v>
      </c>
      <c r="B10" s="83">
        <v>83017</v>
      </c>
      <c r="C10" s="83">
        <v>119384</v>
      </c>
      <c r="D10" s="83"/>
      <c r="E10" s="84">
        <f t="shared" si="0"/>
        <v>7.327035726547475</v>
      </c>
      <c r="F10" s="84">
        <f t="shared" si="0"/>
        <v>7.3653635917190856</v>
      </c>
      <c r="G10" s="84"/>
      <c r="H10" s="85">
        <f t="shared" si="2"/>
        <v>-30.462205990752533</v>
      </c>
      <c r="I10" s="86"/>
      <c r="J10" s="87">
        <v>835.23</v>
      </c>
      <c r="K10" s="87">
        <v>811.43997000000002</v>
      </c>
      <c r="L10" s="86"/>
      <c r="M10" s="84">
        <f t="shared" si="1"/>
        <v>6.6630076751070773</v>
      </c>
      <c r="N10" s="84">
        <f t="shared" si="1"/>
        <v>6.3117373345302319</v>
      </c>
      <c r="O10" s="86"/>
      <c r="P10" s="85">
        <f t="shared" si="3"/>
        <v>2.9318287093991646</v>
      </c>
    </row>
    <row r="11" spans="1:17" ht="15" customHeight="1" x14ac:dyDescent="0.25">
      <c r="A11" s="82" t="s">
        <v>22</v>
      </c>
      <c r="B11" s="83">
        <v>16400</v>
      </c>
      <c r="C11" s="83">
        <v>22316</v>
      </c>
      <c r="D11" s="83"/>
      <c r="E11" s="84">
        <f t="shared" si="0"/>
        <v>1.4474551708129491</v>
      </c>
      <c r="F11" s="84">
        <f t="shared" si="0"/>
        <v>1.3767795844736574</v>
      </c>
      <c r="G11" s="84"/>
      <c r="H11" s="85">
        <f t="shared" si="2"/>
        <v>-26.510127262950345</v>
      </c>
      <c r="I11" s="86"/>
      <c r="J11" s="87">
        <v>224.77</v>
      </c>
      <c r="K11" s="87">
        <v>218.44345000000001</v>
      </c>
      <c r="L11" s="86"/>
      <c r="M11" s="84">
        <f t="shared" si="1"/>
        <v>1.7930920047577525</v>
      </c>
      <c r="N11" s="84">
        <f t="shared" si="1"/>
        <v>1.699149326904106</v>
      </c>
      <c r="O11" s="86"/>
      <c r="P11" s="85">
        <f t="shared" si="3"/>
        <v>2.8961957888872458</v>
      </c>
    </row>
    <row r="12" spans="1:17" ht="15" customHeight="1" x14ac:dyDescent="0.25">
      <c r="A12" s="82" t="s">
        <v>9</v>
      </c>
      <c r="B12" s="83">
        <v>12873</v>
      </c>
      <c r="C12" s="83">
        <v>20208</v>
      </c>
      <c r="D12" s="83"/>
      <c r="E12" s="84">
        <f t="shared" si="0"/>
        <v>1.1361640496265302</v>
      </c>
      <c r="F12" s="84">
        <f t="shared" si="0"/>
        <v>1.2467270945977627</v>
      </c>
      <c r="G12" s="84"/>
      <c r="H12" s="85">
        <f t="shared" si="2"/>
        <v>-36.297505938242281</v>
      </c>
      <c r="I12" s="86"/>
      <c r="J12" s="87">
        <v>43.92</v>
      </c>
      <c r="K12" s="87">
        <v>43.78398</v>
      </c>
      <c r="L12" s="86"/>
      <c r="M12" s="84">
        <f t="shared" si="1"/>
        <v>0.35036971503741821</v>
      </c>
      <c r="N12" s="84">
        <f t="shared" si="1"/>
        <v>0.34057107295358519</v>
      </c>
      <c r="O12" s="86"/>
      <c r="P12" s="85">
        <f t="shared" si="3"/>
        <v>0.31066157073889045</v>
      </c>
    </row>
    <row r="13" spans="1:17" ht="15" customHeight="1" x14ac:dyDescent="0.25">
      <c r="A13" s="82" t="s">
        <v>21</v>
      </c>
      <c r="B13" s="83">
        <v>53753</v>
      </c>
      <c r="C13" s="83">
        <v>73466</v>
      </c>
      <c r="D13" s="83"/>
      <c r="E13" s="84">
        <f t="shared" si="0"/>
        <v>4.74421084126271</v>
      </c>
      <c r="F13" s="84">
        <f t="shared" si="0"/>
        <v>4.532465000579931</v>
      </c>
      <c r="G13" s="84"/>
      <c r="H13" s="85">
        <f t="shared" si="2"/>
        <v>-26.832820624506571</v>
      </c>
      <c r="I13" s="86"/>
      <c r="J13" s="87">
        <v>1044.82</v>
      </c>
      <c r="K13" s="87">
        <v>1064.21379</v>
      </c>
      <c r="L13" s="86"/>
      <c r="M13" s="84">
        <f t="shared" si="1"/>
        <v>8.3350019504871415</v>
      </c>
      <c r="N13" s="84">
        <f t="shared" si="1"/>
        <v>8.2779233937230323</v>
      </c>
      <c r="O13" s="86"/>
      <c r="P13" s="85">
        <f t="shared" si="3"/>
        <v>-1.8223584567533258</v>
      </c>
    </row>
    <row r="14" spans="1:17" ht="15" customHeight="1" x14ac:dyDescent="0.25">
      <c r="A14" s="82" t="s">
        <v>35</v>
      </c>
      <c r="B14" s="83">
        <v>52146</v>
      </c>
      <c r="C14" s="83">
        <v>72686</v>
      </c>
      <c r="D14" s="83"/>
      <c r="E14" s="84">
        <f t="shared" si="0"/>
        <v>4.6023778864153684</v>
      </c>
      <c r="F14" s="84">
        <f t="shared" si="0"/>
        <v>4.4843431115366679</v>
      </c>
      <c r="G14" s="84"/>
      <c r="H14" s="85">
        <f t="shared" si="2"/>
        <v>-28.258536719588367</v>
      </c>
      <c r="I14" s="86"/>
      <c r="J14" s="87">
        <v>640.11</v>
      </c>
      <c r="K14" s="87">
        <v>754.34483</v>
      </c>
      <c r="L14" s="86"/>
      <c r="M14" s="84">
        <f t="shared" si="1"/>
        <v>5.1064471378096945</v>
      </c>
      <c r="N14" s="84">
        <f t="shared" si="1"/>
        <v>5.8676261986710623</v>
      </c>
      <c r="O14" s="86"/>
      <c r="P14" s="85">
        <f t="shared" si="3"/>
        <v>-15.143582279207768</v>
      </c>
    </row>
    <row r="15" spans="1:17" ht="15" customHeight="1" x14ac:dyDescent="0.25">
      <c r="A15" s="82" t="s">
        <v>8</v>
      </c>
      <c r="B15" s="83">
        <v>26956</v>
      </c>
      <c r="C15" s="83">
        <v>36244</v>
      </c>
      <c r="D15" s="83"/>
      <c r="E15" s="84">
        <f t="shared" si="0"/>
        <v>2.3791220478313324</v>
      </c>
      <c r="F15" s="84">
        <f t="shared" si="0"/>
        <v>2.2360637775436123</v>
      </c>
      <c r="G15" s="84"/>
      <c r="H15" s="85">
        <f t="shared" si="2"/>
        <v>-25.626310561748156</v>
      </c>
      <c r="I15" s="86"/>
      <c r="J15" s="87">
        <v>295.17</v>
      </c>
      <c r="K15" s="87">
        <v>326.87671999999998</v>
      </c>
      <c r="L15" s="86"/>
      <c r="M15" s="84">
        <f t="shared" si="1"/>
        <v>2.354704662741228</v>
      </c>
      <c r="N15" s="84">
        <f t="shared" si="1"/>
        <v>2.5425910402377454</v>
      </c>
      <c r="O15" s="86"/>
      <c r="P15" s="85">
        <f t="shared" si="3"/>
        <v>-9.6999015408622427</v>
      </c>
    </row>
    <row r="16" spans="1:17" ht="15" customHeight="1" x14ac:dyDescent="0.25">
      <c r="A16" s="82" t="s">
        <v>36</v>
      </c>
      <c r="B16" s="83">
        <v>33800</v>
      </c>
      <c r="C16" s="83">
        <v>44866</v>
      </c>
      <c r="D16" s="83"/>
      <c r="E16" s="84">
        <f t="shared" si="0"/>
        <v>2.983169803260834</v>
      </c>
      <c r="F16" s="84">
        <f t="shared" si="0"/>
        <v>2.767995735660294</v>
      </c>
      <c r="G16" s="84"/>
      <c r="H16" s="85">
        <f t="shared" si="2"/>
        <v>-24.664556679891238</v>
      </c>
      <c r="I16" s="86"/>
      <c r="J16" s="87">
        <v>456.36</v>
      </c>
      <c r="K16" s="87">
        <v>471.82767000000001</v>
      </c>
      <c r="L16" s="86"/>
      <c r="M16" s="84">
        <f t="shared" si="1"/>
        <v>3.6405902357576543</v>
      </c>
      <c r="N16" s="84">
        <f t="shared" si="1"/>
        <v>3.6700833460341005</v>
      </c>
      <c r="O16" s="86"/>
      <c r="P16" s="85">
        <f t="shared" si="3"/>
        <v>-3.2782456357423828</v>
      </c>
    </row>
    <row r="17" spans="1:16" ht="15" customHeight="1" x14ac:dyDescent="0.25">
      <c r="A17" s="82" t="s">
        <v>7</v>
      </c>
      <c r="B17" s="83">
        <v>66328</v>
      </c>
      <c r="C17" s="83">
        <v>98216</v>
      </c>
      <c r="D17" s="83"/>
      <c r="E17" s="84">
        <f t="shared" si="0"/>
        <v>5.8540735713220302</v>
      </c>
      <c r="F17" s="84">
        <f t="shared" si="0"/>
        <v>6.059409556760385</v>
      </c>
      <c r="G17" s="84"/>
      <c r="H17" s="85">
        <f t="shared" si="2"/>
        <v>-32.467215117699766</v>
      </c>
      <c r="I17" s="86"/>
      <c r="J17" s="87">
        <v>675.11</v>
      </c>
      <c r="K17" s="87">
        <v>638.60182999999995</v>
      </c>
      <c r="L17" s="86"/>
      <c r="M17" s="84">
        <f t="shared" si="1"/>
        <v>5.3856579762957972</v>
      </c>
      <c r="N17" s="84">
        <f t="shared" si="1"/>
        <v>4.9673261871858836</v>
      </c>
      <c r="O17" s="86"/>
      <c r="P17" s="85">
        <f t="shared" si="3"/>
        <v>5.7168909146408264</v>
      </c>
    </row>
    <row r="18" spans="1:16" ht="15" customHeight="1" x14ac:dyDescent="0.25">
      <c r="A18" s="82" t="s">
        <v>6</v>
      </c>
      <c r="B18" s="83">
        <v>44516</v>
      </c>
      <c r="C18" s="83">
        <v>66837</v>
      </c>
      <c r="D18" s="83"/>
      <c r="E18" s="84">
        <f t="shared" si="0"/>
        <v>3.9289581941408072</v>
      </c>
      <c r="F18" s="84">
        <f t="shared" si="0"/>
        <v>4.1234906384417389</v>
      </c>
      <c r="G18" s="84"/>
      <c r="H18" s="85">
        <f t="shared" si="2"/>
        <v>-33.396172778550806</v>
      </c>
      <c r="I18" s="86"/>
      <c r="J18" s="87">
        <v>414.73</v>
      </c>
      <c r="K18" s="87">
        <v>453.62891999999999</v>
      </c>
      <c r="L18" s="86"/>
      <c r="M18" s="84">
        <f t="shared" si="1"/>
        <v>3.3084888870097555</v>
      </c>
      <c r="N18" s="84">
        <f t="shared" si="1"/>
        <v>3.5285254562782109</v>
      </c>
      <c r="O18" s="86"/>
      <c r="P18" s="85">
        <f t="shared" si="3"/>
        <v>-8.575052930928651</v>
      </c>
    </row>
    <row r="19" spans="1:16" ht="15" customHeight="1" x14ac:dyDescent="0.25">
      <c r="A19" s="82" t="s">
        <v>37</v>
      </c>
      <c r="B19" s="83">
        <v>18233</v>
      </c>
      <c r="C19" s="83">
        <v>26272</v>
      </c>
      <c r="D19" s="83"/>
      <c r="E19" s="84">
        <f t="shared" si="0"/>
        <v>1.6092347639897868</v>
      </c>
      <c r="F19" s="84">
        <f t="shared" si="0"/>
        <v>1.6208439345443599</v>
      </c>
      <c r="G19" s="84"/>
      <c r="H19" s="85">
        <f t="shared" si="2"/>
        <v>-30.599116930572468</v>
      </c>
      <c r="I19" s="86"/>
      <c r="J19" s="87">
        <v>183.64</v>
      </c>
      <c r="K19" s="87">
        <v>197.51657999999998</v>
      </c>
      <c r="L19" s="86"/>
      <c r="M19" s="84">
        <f t="shared" si="1"/>
        <v>1.4649793822739405</v>
      </c>
      <c r="N19" s="84">
        <f t="shared" si="1"/>
        <v>1.5363709186949803</v>
      </c>
      <c r="O19" s="86"/>
      <c r="P19" s="85">
        <f t="shared" si="3"/>
        <v>-7.0255266671790277</v>
      </c>
    </row>
    <row r="20" spans="1:16" ht="15" customHeight="1" x14ac:dyDescent="0.25">
      <c r="A20" s="82" t="s">
        <v>5</v>
      </c>
      <c r="B20" s="83">
        <v>79353</v>
      </c>
      <c r="C20" s="83">
        <v>136872</v>
      </c>
      <c r="D20" s="83"/>
      <c r="E20" s="84">
        <f t="shared" si="0"/>
        <v>7.0036530591170694</v>
      </c>
      <c r="F20" s="84">
        <f t="shared" si="0"/>
        <v>8.4442810219608564</v>
      </c>
      <c r="G20" s="84"/>
      <c r="H20" s="85">
        <f t="shared" si="2"/>
        <v>-42.023934771173067</v>
      </c>
      <c r="I20" s="86"/>
      <c r="J20" s="87">
        <v>515.54</v>
      </c>
      <c r="K20" s="87">
        <v>549.53247999999996</v>
      </c>
      <c r="L20" s="86"/>
      <c r="M20" s="84">
        <f t="shared" si="1"/>
        <v>4.112695876375013</v>
      </c>
      <c r="N20" s="84">
        <f t="shared" si="1"/>
        <v>4.2745055688506302</v>
      </c>
      <c r="O20" s="86"/>
      <c r="P20" s="85">
        <f t="shared" si="3"/>
        <v>-6.1857089866644515</v>
      </c>
    </row>
    <row r="21" spans="1:16" ht="15" customHeight="1" x14ac:dyDescent="0.25">
      <c r="A21" s="82" t="s">
        <v>38</v>
      </c>
      <c r="B21" s="83">
        <v>191430</v>
      </c>
      <c r="C21" s="83">
        <v>271754</v>
      </c>
      <c r="D21" s="83"/>
      <c r="E21" s="84">
        <f t="shared" si="0"/>
        <v>16.895508740775782</v>
      </c>
      <c r="F21" s="84">
        <f t="shared" si="0"/>
        <v>16.765789532131851</v>
      </c>
      <c r="G21" s="84"/>
      <c r="H21" s="85">
        <f t="shared" si="2"/>
        <v>-29.557614607328688</v>
      </c>
      <c r="I21" s="86"/>
      <c r="J21" s="87">
        <v>1288.21</v>
      </c>
      <c r="K21" s="87">
        <v>1285.2899</v>
      </c>
      <c r="L21" s="86"/>
      <c r="M21" s="84">
        <f t="shared" si="1"/>
        <v>10.276634121319502</v>
      </c>
      <c r="N21" s="84">
        <f t="shared" si="1"/>
        <v>9.9975507091727671</v>
      </c>
      <c r="O21" s="86"/>
      <c r="P21" s="85">
        <f t="shared" si="3"/>
        <v>0.2271938805401108</v>
      </c>
    </row>
    <row r="22" spans="1:16" ht="15" customHeight="1" x14ac:dyDescent="0.25">
      <c r="A22" s="82" t="s">
        <v>4</v>
      </c>
      <c r="B22" s="83">
        <v>33829</v>
      </c>
      <c r="C22" s="83">
        <v>51756</v>
      </c>
      <c r="D22" s="83"/>
      <c r="E22" s="84">
        <f t="shared" si="0"/>
        <v>2.9857293276482473</v>
      </c>
      <c r="F22" s="84">
        <f t="shared" si="0"/>
        <v>3.193072422209116</v>
      </c>
      <c r="G22" s="84"/>
      <c r="H22" s="85">
        <f t="shared" si="2"/>
        <v>-34.637529948218557</v>
      </c>
      <c r="I22" s="86"/>
      <c r="J22" s="87">
        <v>461.87</v>
      </c>
      <c r="K22" s="87">
        <v>519.12733000000003</v>
      </c>
      <c r="L22" s="86"/>
      <c r="M22" s="84">
        <f t="shared" si="1"/>
        <v>3.684545999187895</v>
      </c>
      <c r="N22" s="84">
        <f t="shared" si="1"/>
        <v>4.0380009258552994</v>
      </c>
      <c r="O22" s="86"/>
      <c r="P22" s="85">
        <f t="shared" si="3"/>
        <v>-11.029534892720827</v>
      </c>
    </row>
    <row r="23" spans="1:16" ht="15" customHeight="1" x14ac:dyDescent="0.25">
      <c r="A23" s="82" t="s">
        <v>3</v>
      </c>
      <c r="B23" s="83">
        <v>95538</v>
      </c>
      <c r="C23" s="83">
        <v>137790</v>
      </c>
      <c r="D23" s="83"/>
      <c r="E23" s="84">
        <f t="shared" si="0"/>
        <v>8.4321324456785085</v>
      </c>
      <c r="F23" s="84">
        <f t="shared" si="0"/>
        <v>8.5009167836810029</v>
      </c>
      <c r="G23" s="84"/>
      <c r="H23" s="85">
        <f t="shared" si="2"/>
        <v>-30.664053995210104</v>
      </c>
      <c r="I23" s="86"/>
      <c r="J23" s="87">
        <v>543.07000000000005</v>
      </c>
      <c r="K23" s="87">
        <v>549.25364000000002</v>
      </c>
      <c r="L23" s="86"/>
      <c r="M23" s="84">
        <f t="shared" si="1"/>
        <v>4.332315144475654</v>
      </c>
      <c r="N23" s="84">
        <f t="shared" si="1"/>
        <v>4.2723366285673947</v>
      </c>
      <c r="O23" s="86"/>
      <c r="P23" s="85">
        <f t="shared" si="3"/>
        <v>-1.1258259480993127</v>
      </c>
    </row>
    <row r="24" spans="1:16" ht="15" customHeight="1" x14ac:dyDescent="0.25">
      <c r="A24" s="82" t="s">
        <v>2</v>
      </c>
      <c r="B24" s="83">
        <v>142416</v>
      </c>
      <c r="C24" s="83">
        <v>219677</v>
      </c>
      <c r="D24" s="83"/>
      <c r="E24" s="84">
        <f t="shared" si="0"/>
        <v>12.569559488201035</v>
      </c>
      <c r="F24" s="84">
        <f t="shared" si="0"/>
        <v>13.552913101739545</v>
      </c>
      <c r="G24" s="84"/>
      <c r="H24" s="85">
        <f t="shared" si="2"/>
        <v>-35.170272718582282</v>
      </c>
      <c r="I24" s="86"/>
      <c r="J24" s="87">
        <v>1342.12</v>
      </c>
      <c r="K24" s="87">
        <v>1387.5207700000001</v>
      </c>
      <c r="L24" s="86"/>
      <c r="M24" s="84">
        <f t="shared" si="1"/>
        <v>10.706698587113381</v>
      </c>
      <c r="N24" s="84">
        <f t="shared" si="1"/>
        <v>10.792747424612489</v>
      </c>
      <c r="O24" s="86"/>
      <c r="P24" s="85">
        <f t="shared" si="3"/>
        <v>-3.2720785866146129</v>
      </c>
    </row>
    <row r="25" spans="1:16" ht="15" customHeight="1" x14ac:dyDescent="0.25">
      <c r="A25" s="71" t="s">
        <v>1</v>
      </c>
      <c r="B25" s="72">
        <v>47077</v>
      </c>
      <c r="C25" s="72">
        <v>60812</v>
      </c>
      <c r="D25" s="72"/>
      <c r="E25" s="73">
        <f t="shared" si="0"/>
        <v>4.1549906753878787</v>
      </c>
      <c r="F25" s="73">
        <f t="shared" si="0"/>
        <v>3.7517798929473054</v>
      </c>
      <c r="G25" s="73"/>
      <c r="H25" s="74">
        <f t="shared" si="2"/>
        <v>-22.586002762612644</v>
      </c>
      <c r="I25" s="56"/>
      <c r="J25" s="58">
        <v>1234.68</v>
      </c>
      <c r="K25" s="58">
        <v>1153.69055</v>
      </c>
      <c r="L25" s="56"/>
      <c r="M25" s="73">
        <f t="shared" si="1"/>
        <v>9.8496010874863273</v>
      </c>
      <c r="N25" s="73">
        <f t="shared" si="1"/>
        <v>8.9739130264062759</v>
      </c>
      <c r="O25" s="56"/>
      <c r="P25" s="74">
        <f t="shared" si="3"/>
        <v>7.0200323648312857</v>
      </c>
    </row>
    <row r="26" spans="1:16" ht="15" customHeight="1" x14ac:dyDescent="0.25">
      <c r="A26" s="88" t="s">
        <v>23</v>
      </c>
      <c r="B26" s="76">
        <f>SUM(B5:B25)</f>
        <v>1133023</v>
      </c>
      <c r="C26" s="76">
        <f>SUM(C5:C25)</f>
        <v>1620884</v>
      </c>
      <c r="D26" s="76"/>
      <c r="E26" s="89">
        <f t="shared" si="0"/>
        <v>100</v>
      </c>
      <c r="F26" s="89">
        <f t="shared" si="0"/>
        <v>100</v>
      </c>
      <c r="G26" s="89"/>
      <c r="H26" s="90">
        <f t="shared" si="2"/>
        <v>-30.098452449404157</v>
      </c>
      <c r="I26" s="91"/>
      <c r="J26" s="76">
        <f t="shared" ref="J26:K26" si="4">SUM(J5:J25)</f>
        <v>12535.330000000002</v>
      </c>
      <c r="K26" s="76">
        <f t="shared" si="4"/>
        <v>12856.04782</v>
      </c>
      <c r="L26" s="91"/>
      <c r="M26" s="89">
        <f t="shared" si="1"/>
        <v>100</v>
      </c>
      <c r="N26" s="89">
        <f t="shared" si="1"/>
        <v>100</v>
      </c>
      <c r="O26" s="91"/>
      <c r="P26" s="90">
        <f t="shared" si="3"/>
        <v>-2.4946844044952954</v>
      </c>
    </row>
    <row r="27" spans="1:16" ht="15" customHeight="1" x14ac:dyDescent="0.25">
      <c r="A27" s="88" t="s">
        <v>228</v>
      </c>
      <c r="B27" s="77">
        <f>+B28+B29</f>
        <v>301401</v>
      </c>
      <c r="C27" s="77">
        <f>+C28+C29</f>
        <v>397102</v>
      </c>
      <c r="D27" s="77"/>
      <c r="E27" s="89">
        <f t="shared" si="0"/>
        <v>26.601489996231319</v>
      </c>
      <c r="F27" s="89">
        <f t="shared" si="0"/>
        <v>24.499100490843269</v>
      </c>
      <c r="G27" s="89"/>
      <c r="H27" s="90">
        <f t="shared" si="2"/>
        <v>-24.099853438159467</v>
      </c>
      <c r="I27" s="91"/>
      <c r="J27" s="77">
        <f t="shared" ref="J27:K27" si="5">+J28+J29</f>
        <v>4484.7199999999993</v>
      </c>
      <c r="K27" s="77">
        <f t="shared" si="5"/>
        <v>4568.8366000000005</v>
      </c>
      <c r="L27" s="91"/>
      <c r="M27" s="89">
        <f t="shared" ref="M27:M33" si="6">+J27/J$26*100</f>
        <v>35.776640902154142</v>
      </c>
      <c r="N27" s="89">
        <f t="shared" ref="N27:N33" si="7">+K27/K$26*100</f>
        <v>35.538422569433166</v>
      </c>
      <c r="O27" s="91"/>
      <c r="P27" s="90">
        <f t="shared" si="3"/>
        <v>-1.8410945140826751</v>
      </c>
    </row>
    <row r="28" spans="1:16" ht="15" customHeight="1" x14ac:dyDescent="0.25">
      <c r="A28" s="92" t="s">
        <v>229</v>
      </c>
      <c r="B28" s="79">
        <f>+B5+B6+B7+B12</f>
        <v>113972</v>
      </c>
      <c r="C28" s="79">
        <f>+C5+C6+C7+C12</f>
        <v>145243</v>
      </c>
      <c r="D28" s="79"/>
      <c r="E28" s="93">
        <f t="shared" si="0"/>
        <v>10.059107361456917</v>
      </c>
      <c r="F28" s="93">
        <f t="shared" si="0"/>
        <v>8.9607276029623346</v>
      </c>
      <c r="G28" s="93"/>
      <c r="H28" s="95">
        <f t="shared" si="2"/>
        <v>-21.530125376093856</v>
      </c>
      <c r="I28" s="100"/>
      <c r="J28" s="79">
        <f t="shared" ref="J28:K28" si="8">+J5+J6+J7+J12</f>
        <v>2054.02</v>
      </c>
      <c r="K28" s="79">
        <f t="shared" si="8"/>
        <v>2096.9848200000001</v>
      </c>
      <c r="L28" s="100"/>
      <c r="M28" s="93">
        <f t="shared" si="6"/>
        <v>16.385847041920712</v>
      </c>
      <c r="N28" s="93">
        <f t="shared" si="7"/>
        <v>16.311271157048328</v>
      </c>
      <c r="O28" s="100"/>
      <c r="P28" s="95">
        <f t="shared" si="3"/>
        <v>-2.0488855994675315</v>
      </c>
    </row>
    <row r="29" spans="1:16" ht="15" customHeight="1" x14ac:dyDescent="0.25">
      <c r="A29" s="92" t="s">
        <v>230</v>
      </c>
      <c r="B29" s="79">
        <f>+B8+B9+B10+B11+B13</f>
        <v>187429</v>
      </c>
      <c r="C29" s="79">
        <f>+C8+C9+C10+C11+C13</f>
        <v>251859</v>
      </c>
      <c r="D29" s="79"/>
      <c r="E29" s="93">
        <f t="shared" si="0"/>
        <v>16.542382634774405</v>
      </c>
      <c r="F29" s="93">
        <f t="shared" si="0"/>
        <v>15.538372887880932</v>
      </c>
      <c r="G29" s="93"/>
      <c r="H29" s="95">
        <f t="shared" si="2"/>
        <v>-25.581773929063488</v>
      </c>
      <c r="I29" s="100"/>
      <c r="J29" s="79">
        <f t="shared" ref="J29:K29" si="9">+J8+J9+J10+J11+J13</f>
        <v>2430.6999999999998</v>
      </c>
      <c r="K29" s="79">
        <f t="shared" si="9"/>
        <v>2471.85178</v>
      </c>
      <c r="L29" s="100"/>
      <c r="M29" s="93">
        <f t="shared" si="6"/>
        <v>19.390793860233433</v>
      </c>
      <c r="N29" s="93">
        <f t="shared" si="7"/>
        <v>19.227151412384838</v>
      </c>
      <c r="O29" s="100"/>
      <c r="P29" s="95">
        <f t="shared" si="3"/>
        <v>-1.6648158410210279</v>
      </c>
    </row>
    <row r="30" spans="1:16" ht="15" customHeight="1" x14ac:dyDescent="0.25">
      <c r="A30" s="88" t="s">
        <v>39</v>
      </c>
      <c r="B30" s="77">
        <f>+B14+B15+B16+B17</f>
        <v>179230</v>
      </c>
      <c r="C30" s="77">
        <f>+C14+C15+C16+C17</f>
        <v>252012</v>
      </c>
      <c r="D30" s="77"/>
      <c r="E30" s="89">
        <f t="shared" ref="E30:F33" si="10">+B30/B$26*100</f>
        <v>15.818743308829564</v>
      </c>
      <c r="F30" s="89">
        <f t="shared" si="10"/>
        <v>15.547812181500959</v>
      </c>
      <c r="G30" s="89"/>
      <c r="H30" s="90">
        <f t="shared" si="2"/>
        <v>-28.880370775994791</v>
      </c>
      <c r="I30" s="91"/>
      <c r="J30" s="77">
        <f t="shared" ref="J30:K30" si="11">+J14+J15+J16+J17</f>
        <v>2066.75</v>
      </c>
      <c r="K30" s="77">
        <f t="shared" si="11"/>
        <v>2191.6510499999999</v>
      </c>
      <c r="L30" s="91"/>
      <c r="M30" s="89">
        <f t="shared" si="6"/>
        <v>16.487400012604372</v>
      </c>
      <c r="N30" s="89">
        <f t="shared" si="7"/>
        <v>17.047626772128794</v>
      </c>
      <c r="O30" s="91"/>
      <c r="P30" s="90">
        <f t="shared" si="3"/>
        <v>-5.6989478320465299</v>
      </c>
    </row>
    <row r="31" spans="1:16" ht="15" customHeight="1" x14ac:dyDescent="0.25">
      <c r="A31" s="88" t="s">
        <v>231</v>
      </c>
      <c r="B31" s="77">
        <f>+B32+B33</f>
        <v>652392</v>
      </c>
      <c r="C31" s="77">
        <f>+C32+C33</f>
        <v>971770</v>
      </c>
      <c r="D31" s="77"/>
      <c r="E31" s="89">
        <f t="shared" si="10"/>
        <v>57.579766694939117</v>
      </c>
      <c r="F31" s="89">
        <f t="shared" si="10"/>
        <v>59.953087327655773</v>
      </c>
      <c r="G31" s="89"/>
      <c r="H31" s="90">
        <f t="shared" si="2"/>
        <v>-32.865595768546051</v>
      </c>
      <c r="I31" s="91"/>
      <c r="J31" s="77">
        <f t="shared" ref="J31:K31" si="12">+J32+J33</f>
        <v>5983.8600000000006</v>
      </c>
      <c r="K31" s="77">
        <f t="shared" si="12"/>
        <v>6095.5601700000007</v>
      </c>
      <c r="L31" s="91"/>
      <c r="M31" s="89">
        <f t="shared" si="6"/>
        <v>47.735959085241468</v>
      </c>
      <c r="N31" s="89">
        <f t="shared" si="7"/>
        <v>47.413950658438054</v>
      </c>
      <c r="O31" s="91"/>
      <c r="P31" s="90">
        <f t="shared" si="3"/>
        <v>-1.8324840848876423</v>
      </c>
    </row>
    <row r="32" spans="1:16" ht="15" customHeight="1" x14ac:dyDescent="0.25">
      <c r="A32" s="92" t="s">
        <v>59</v>
      </c>
      <c r="B32" s="79">
        <f>+B18+B19+B20+B21+B22+B23</f>
        <v>462899</v>
      </c>
      <c r="C32" s="79">
        <f>+C18+C19+C20+C21+C22+C23</f>
        <v>691281</v>
      </c>
      <c r="D32" s="79"/>
      <c r="E32" s="93">
        <f t="shared" si="10"/>
        <v>40.855216531350202</v>
      </c>
      <c r="F32" s="93">
        <f t="shared" si="10"/>
        <v>42.648394332968927</v>
      </c>
      <c r="G32" s="94"/>
      <c r="H32" s="95">
        <f t="shared" si="2"/>
        <v>-33.037505732111839</v>
      </c>
      <c r="I32" s="96"/>
      <c r="J32" s="79">
        <f t="shared" ref="J32:K32" si="13">+J18+J19+J20+J21+J22+J23</f>
        <v>3407.06</v>
      </c>
      <c r="K32" s="79">
        <f t="shared" si="13"/>
        <v>3554.3488500000003</v>
      </c>
      <c r="L32" s="96"/>
      <c r="M32" s="93">
        <f t="shared" si="6"/>
        <v>27.179659410641761</v>
      </c>
      <c r="N32" s="93">
        <f t="shared" si="7"/>
        <v>27.647290207419285</v>
      </c>
      <c r="O32" s="96"/>
      <c r="P32" s="95">
        <f t="shared" si="3"/>
        <v>-4.1439052894315704</v>
      </c>
    </row>
    <row r="33" spans="1:16" ht="15" customHeight="1" x14ac:dyDescent="0.25">
      <c r="A33" s="80" t="s">
        <v>60</v>
      </c>
      <c r="B33" s="81">
        <f>+B24+B25</f>
        <v>189493</v>
      </c>
      <c r="C33" s="81">
        <f>+C24+C25</f>
        <v>280489</v>
      </c>
      <c r="D33" s="81"/>
      <c r="E33" s="97">
        <f t="shared" si="10"/>
        <v>16.724550163588912</v>
      </c>
      <c r="F33" s="97">
        <f t="shared" si="10"/>
        <v>17.30469299468685</v>
      </c>
      <c r="G33" s="98"/>
      <c r="H33" s="99">
        <f t="shared" si="2"/>
        <v>-32.441913943149281</v>
      </c>
      <c r="I33" s="98"/>
      <c r="J33" s="81">
        <f t="shared" ref="J33:K33" si="14">+J24+J25</f>
        <v>2576.8000000000002</v>
      </c>
      <c r="K33" s="81">
        <f t="shared" si="14"/>
        <v>2541.2113200000003</v>
      </c>
      <c r="L33" s="98"/>
      <c r="M33" s="97">
        <f t="shared" si="6"/>
        <v>20.55629967459971</v>
      </c>
      <c r="N33" s="97">
        <f t="shared" si="7"/>
        <v>19.766660451018765</v>
      </c>
      <c r="O33" s="98"/>
      <c r="P33" s="99">
        <f t="shared" si="3"/>
        <v>1.4004612571928865</v>
      </c>
    </row>
    <row r="34" spans="1:16" ht="15" customHeight="1" x14ac:dyDescent="0.25">
      <c r="E34" s="234"/>
      <c r="M34" s="234"/>
    </row>
  </sheetData>
  <mergeCells count="10">
    <mergeCell ref="P3:P4"/>
    <mergeCell ref="A1:P1"/>
    <mergeCell ref="B2:H2"/>
    <mergeCell ref="J2:P2"/>
    <mergeCell ref="A3:A4"/>
    <mergeCell ref="B3:C3"/>
    <mergeCell ref="E3:F3"/>
    <mergeCell ref="H3:H4"/>
    <mergeCell ref="J3:K3"/>
    <mergeCell ref="M3:N3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H8"/>
  <sheetViews>
    <sheetView showGridLines="0" zoomScale="130" zoomScaleNormal="130" workbookViewId="0">
      <selection activeCell="A2" sqref="A2:A4"/>
    </sheetView>
  </sheetViews>
  <sheetFormatPr defaultColWidth="9.1796875" defaultRowHeight="10.5" x14ac:dyDescent="0.25"/>
  <cols>
    <col min="1" max="1" width="30.1796875" style="13" customWidth="1"/>
    <col min="2" max="16384" width="9.1796875" style="13"/>
  </cols>
  <sheetData>
    <row r="1" spans="1:8" ht="16.5" customHeight="1" x14ac:dyDescent="0.3">
      <c r="A1" s="101" t="s">
        <v>371</v>
      </c>
    </row>
    <row r="2" spans="1:8" ht="12" x14ac:dyDescent="0.25">
      <c r="A2" s="393" t="s">
        <v>66</v>
      </c>
      <c r="B2" s="396" t="s">
        <v>315</v>
      </c>
      <c r="C2" s="396"/>
      <c r="D2" s="396"/>
      <c r="E2" s="396"/>
      <c r="F2" s="396"/>
      <c r="G2" s="397"/>
      <c r="H2" s="397"/>
    </row>
    <row r="3" spans="1:8" ht="11.5" x14ac:dyDescent="0.25">
      <c r="A3" s="394"/>
      <c r="B3" s="398" t="s">
        <v>211</v>
      </c>
      <c r="C3" s="398"/>
      <c r="D3" s="398"/>
      <c r="E3" s="102"/>
      <c r="F3" s="102" t="s">
        <v>65</v>
      </c>
      <c r="G3" s="102"/>
      <c r="H3" s="102" t="s">
        <v>65</v>
      </c>
    </row>
    <row r="4" spans="1:8" ht="11.5" x14ac:dyDescent="0.25">
      <c r="A4" s="395"/>
      <c r="B4" s="304">
        <v>2020</v>
      </c>
      <c r="C4" s="304">
        <v>2010</v>
      </c>
      <c r="D4" s="304">
        <v>2000</v>
      </c>
      <c r="E4" s="304"/>
      <c r="F4" s="304" t="s">
        <v>44</v>
      </c>
      <c r="G4" s="304"/>
      <c r="H4" s="304" t="s">
        <v>212</v>
      </c>
    </row>
    <row r="5" spans="1:8" ht="18.75" customHeight="1" x14ac:dyDescent="0.25">
      <c r="A5" s="329" t="s">
        <v>64</v>
      </c>
      <c r="B5" s="330">
        <v>10</v>
      </c>
      <c r="C5" s="330">
        <v>8.5</v>
      </c>
      <c r="D5" s="330">
        <v>4.9000000000000004</v>
      </c>
      <c r="E5" s="330"/>
      <c r="F5" s="331">
        <v>17.399999999999999</v>
      </c>
      <c r="G5" s="330"/>
      <c r="H5" s="330">
        <v>103.6</v>
      </c>
    </row>
    <row r="6" spans="1:8" ht="18.75" customHeight="1" x14ac:dyDescent="0.25">
      <c r="A6" s="329" t="s">
        <v>63</v>
      </c>
      <c r="B6" s="330">
        <v>2.7</v>
      </c>
      <c r="C6" s="330">
        <v>2</v>
      </c>
      <c r="D6" s="330">
        <v>1.4</v>
      </c>
      <c r="E6" s="330"/>
      <c r="F6" s="331">
        <v>36.5</v>
      </c>
      <c r="G6" s="330"/>
      <c r="H6" s="330">
        <v>95</v>
      </c>
    </row>
    <row r="7" spans="1:8" ht="18.75" customHeight="1" x14ac:dyDescent="0.25">
      <c r="A7" s="103" t="s">
        <v>62</v>
      </c>
      <c r="B7" s="104">
        <v>11</v>
      </c>
      <c r="C7" s="104">
        <v>12.5</v>
      </c>
      <c r="D7" s="104">
        <v>6.8</v>
      </c>
      <c r="E7" s="104"/>
      <c r="F7" s="105">
        <v>-11.9</v>
      </c>
      <c r="G7" s="104"/>
      <c r="H7" s="104">
        <v>62</v>
      </c>
    </row>
    <row r="8" spans="1:8" ht="18.75" customHeight="1" x14ac:dyDescent="0.25">
      <c r="A8" s="106" t="s">
        <v>61</v>
      </c>
      <c r="B8" s="107">
        <v>11.1</v>
      </c>
      <c r="C8" s="107">
        <v>7.9</v>
      </c>
      <c r="D8" s="107">
        <v>5.5</v>
      </c>
      <c r="E8" s="107"/>
      <c r="F8" s="108">
        <v>41.6</v>
      </c>
      <c r="G8" s="107"/>
      <c r="H8" s="107">
        <v>103.4</v>
      </c>
    </row>
  </sheetData>
  <mergeCells count="3">
    <mergeCell ref="A2:A4"/>
    <mergeCell ref="B2:H2"/>
    <mergeCell ref="B3:D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Q21"/>
  <sheetViews>
    <sheetView showGridLines="0" zoomScale="130" zoomScaleNormal="130" workbookViewId="0">
      <selection activeCell="J9" sqref="J9"/>
    </sheetView>
  </sheetViews>
  <sheetFormatPr defaultColWidth="9.1796875" defaultRowHeight="10.5" x14ac:dyDescent="0.25"/>
  <cols>
    <col min="1" max="1" width="24.54296875" style="13" customWidth="1"/>
    <col min="2" max="3" width="9.1796875" style="13"/>
    <col min="4" max="4" width="2.7265625" style="13" customWidth="1"/>
    <col min="5" max="6" width="9.1796875" style="13"/>
    <col min="7" max="7" width="2.453125" style="13" customWidth="1"/>
    <col min="8" max="8" width="9.1796875" style="13"/>
    <col min="9" max="9" width="5.54296875" style="13" customWidth="1"/>
    <col min="10" max="11" width="9.1796875" style="13"/>
    <col min="12" max="12" width="2.81640625" style="13" customWidth="1"/>
    <col min="13" max="14" width="9.1796875" style="13"/>
    <col min="15" max="15" width="2.7265625" style="13" customWidth="1"/>
    <col min="16" max="16" width="8.1796875" style="13" customWidth="1"/>
    <col min="17" max="16384" width="9.1796875" style="13"/>
  </cols>
  <sheetData>
    <row r="1" spans="1:17" ht="15.75" customHeight="1" x14ac:dyDescent="0.3">
      <c r="A1" s="101" t="s">
        <v>339</v>
      </c>
      <c r="I1" s="35"/>
      <c r="J1" s="36"/>
      <c r="K1" s="36"/>
      <c r="L1" s="36"/>
      <c r="M1" s="36"/>
      <c r="N1" s="36"/>
    </row>
    <row r="2" spans="1:17" ht="11.5" x14ac:dyDescent="0.25">
      <c r="A2" s="393" t="s">
        <v>372</v>
      </c>
      <c r="B2" s="399" t="s">
        <v>46</v>
      </c>
      <c r="C2" s="399"/>
      <c r="D2" s="399"/>
      <c r="E2" s="399"/>
      <c r="F2" s="399"/>
      <c r="G2" s="399"/>
      <c r="H2" s="399"/>
      <c r="I2" s="109"/>
      <c r="J2" s="396" t="s">
        <v>373</v>
      </c>
      <c r="K2" s="396"/>
      <c r="L2" s="396"/>
      <c r="M2" s="396"/>
      <c r="N2" s="396"/>
      <c r="O2" s="396"/>
      <c r="P2" s="396"/>
    </row>
    <row r="3" spans="1:17" ht="23" x14ac:dyDescent="0.25">
      <c r="A3" s="394"/>
      <c r="B3" s="400" t="s">
        <v>48</v>
      </c>
      <c r="C3" s="400"/>
      <c r="D3" s="102"/>
      <c r="E3" s="400" t="s">
        <v>43</v>
      </c>
      <c r="F3" s="400"/>
      <c r="G3" s="102"/>
      <c r="H3" s="110" t="s">
        <v>65</v>
      </c>
      <c r="I3" s="111"/>
      <c r="J3" s="400" t="s">
        <v>73</v>
      </c>
      <c r="K3" s="400"/>
      <c r="L3" s="102"/>
      <c r="M3" s="400" t="s">
        <v>43</v>
      </c>
      <c r="N3" s="400"/>
      <c r="O3" s="102"/>
      <c r="P3" s="110" t="s">
        <v>65</v>
      </c>
    </row>
    <row r="4" spans="1:17" ht="11.5" x14ac:dyDescent="0.25">
      <c r="A4" s="395"/>
      <c r="B4" s="307">
        <v>2020</v>
      </c>
      <c r="C4" s="307">
        <v>2010</v>
      </c>
      <c r="D4" s="307"/>
      <c r="E4" s="307">
        <v>2020</v>
      </c>
      <c r="F4" s="307">
        <v>2010</v>
      </c>
      <c r="G4" s="307"/>
      <c r="H4" s="307" t="s">
        <v>44</v>
      </c>
      <c r="I4" s="113"/>
      <c r="J4" s="307">
        <v>2020</v>
      </c>
      <c r="K4" s="307">
        <v>2010</v>
      </c>
      <c r="L4" s="307"/>
      <c r="M4" s="307">
        <v>2020</v>
      </c>
      <c r="N4" s="307">
        <v>2010</v>
      </c>
      <c r="O4" s="307"/>
      <c r="P4" s="307" t="s">
        <v>44</v>
      </c>
    </row>
    <row r="5" spans="1:17" ht="12.75" customHeight="1" x14ac:dyDescent="0.25">
      <c r="A5" s="332" t="s">
        <v>64</v>
      </c>
      <c r="B5" s="333">
        <v>721618</v>
      </c>
      <c r="C5" s="333">
        <v>828390</v>
      </c>
      <c r="D5" s="334"/>
      <c r="E5" s="335">
        <v>63.689616186079192</v>
      </c>
      <c r="F5" s="335">
        <f>C5/$C$14*100</f>
        <v>51.260298283588455</v>
      </c>
      <c r="G5" s="336"/>
      <c r="H5" s="337">
        <f>(B5-C5)/C5*100</f>
        <v>-12.889098130107799</v>
      </c>
      <c r="I5" s="338"/>
      <c r="J5" s="339">
        <v>7199414</v>
      </c>
      <c r="K5" s="339">
        <v>7009310.6900000004</v>
      </c>
      <c r="L5" s="334"/>
      <c r="M5" s="156">
        <v>43.701259651554899</v>
      </c>
      <c r="N5" s="156">
        <v>41.042186608056177</v>
      </c>
      <c r="O5" s="334"/>
      <c r="P5" s="340">
        <v>2.7121684058207953</v>
      </c>
      <c r="Q5" s="289"/>
    </row>
    <row r="6" spans="1:17" ht="12.75" customHeight="1" x14ac:dyDescent="0.25">
      <c r="A6" s="332" t="s">
        <v>63</v>
      </c>
      <c r="B6" s="333">
        <v>800596</v>
      </c>
      <c r="C6" s="333">
        <v>1192081</v>
      </c>
      <c r="D6" s="334"/>
      <c r="E6" s="335">
        <v>70.660171947083157</v>
      </c>
      <c r="F6" s="335">
        <f t="shared" ref="F6:F13" si="0">C6/$C$14*100</f>
        <v>73.76528885935177</v>
      </c>
      <c r="G6" s="336"/>
      <c r="H6" s="337">
        <f t="shared" ref="H6:H13" si="1">(B6-C6)/C6*100</f>
        <v>-32.840469733180882</v>
      </c>
      <c r="I6" s="338"/>
      <c r="J6" s="339">
        <v>2185156</v>
      </c>
      <c r="K6" s="339">
        <v>2380768.54</v>
      </c>
      <c r="L6" s="334"/>
      <c r="M6" s="156">
        <v>13.264149022720979</v>
      </c>
      <c r="N6" s="156">
        <v>13.940307543889091</v>
      </c>
      <c r="O6" s="334"/>
      <c r="P6" s="340">
        <v>-8.2163190882890298</v>
      </c>
      <c r="Q6" s="289"/>
    </row>
    <row r="7" spans="1:17" ht="12.75" customHeight="1" x14ac:dyDescent="0.25">
      <c r="A7" s="332" t="s">
        <v>72</v>
      </c>
      <c r="B7" s="333">
        <v>161278</v>
      </c>
      <c r="C7" s="333">
        <v>387237</v>
      </c>
      <c r="D7" s="334"/>
      <c r="E7" s="335">
        <v>14.234309453559197</v>
      </c>
      <c r="F7" s="335">
        <f t="shared" si="0"/>
        <v>23.962003556829448</v>
      </c>
      <c r="G7" s="336"/>
      <c r="H7" s="337">
        <f t="shared" si="1"/>
        <v>-58.35160379819078</v>
      </c>
      <c r="I7" s="338"/>
      <c r="J7" s="339">
        <v>14231</v>
      </c>
      <c r="K7" s="339">
        <v>31895.55</v>
      </c>
      <c r="L7" s="334"/>
      <c r="M7" s="156">
        <v>8.4717162193226378E-2</v>
      </c>
      <c r="N7" s="156">
        <v>0.18676060642228232</v>
      </c>
      <c r="O7" s="334"/>
      <c r="P7" s="340">
        <v>-56.243300397704388</v>
      </c>
      <c r="Q7" s="289"/>
    </row>
    <row r="8" spans="1:17" ht="12.75" customHeight="1" x14ac:dyDescent="0.25">
      <c r="A8" s="332" t="s">
        <v>62</v>
      </c>
      <c r="B8" s="333">
        <v>284786</v>
      </c>
      <c r="C8" s="333">
        <v>274486</v>
      </c>
      <c r="D8" s="334"/>
      <c r="E8" s="335">
        <v>25.135059041166862</v>
      </c>
      <c r="F8" s="335">
        <f t="shared" si="0"/>
        <v>16.985036317035529</v>
      </c>
      <c r="G8" s="336"/>
      <c r="H8" s="337">
        <f t="shared" si="1"/>
        <v>3.7524682497467996</v>
      </c>
      <c r="I8" s="338"/>
      <c r="J8" s="339">
        <v>3136555</v>
      </c>
      <c r="K8" s="339">
        <v>3434073.04</v>
      </c>
      <c r="L8" s="334"/>
      <c r="M8" s="156">
        <v>19.039242003188146</v>
      </c>
      <c r="N8" s="156">
        <v>20.107806996550011</v>
      </c>
      <c r="O8" s="334"/>
      <c r="P8" s="340">
        <v>-8.6637073974407972</v>
      </c>
      <c r="Q8" s="289"/>
    </row>
    <row r="9" spans="1:17" ht="12.75" customHeight="1" x14ac:dyDescent="0.25">
      <c r="A9" s="341" t="s">
        <v>61</v>
      </c>
      <c r="B9" s="342">
        <v>1120524</v>
      </c>
      <c r="C9" s="343">
        <v>1615590</v>
      </c>
      <c r="D9" s="110"/>
      <c r="E9" s="344">
        <f>B9/B14*100</f>
        <v>98.896844989024942</v>
      </c>
      <c r="F9" s="344">
        <f t="shared" si="0"/>
        <v>99.971782981425036</v>
      </c>
      <c r="G9" s="204"/>
      <c r="H9" s="345">
        <f t="shared" si="1"/>
        <v>-30.643046812619541</v>
      </c>
      <c r="I9" s="346"/>
      <c r="J9" s="347">
        <f t="shared" ref="J9:K9" si="2">SUM(J5:J8)</f>
        <v>12535356</v>
      </c>
      <c r="K9" s="348">
        <f t="shared" si="2"/>
        <v>12856047.82</v>
      </c>
      <c r="L9" s="110"/>
      <c r="M9" s="349">
        <f>J9/J14*100</f>
        <v>76.091022309545508</v>
      </c>
      <c r="N9" s="349">
        <f>K9/K14*100</f>
        <v>75.277061754917568</v>
      </c>
      <c r="O9" s="110"/>
      <c r="P9" s="350">
        <v>-2.5</v>
      </c>
      <c r="Q9" s="289"/>
    </row>
    <row r="10" spans="1:17" ht="12.75" customHeight="1" x14ac:dyDescent="0.25">
      <c r="A10" s="332" t="s">
        <v>71</v>
      </c>
      <c r="B10" s="333">
        <v>20073</v>
      </c>
      <c r="C10" s="333">
        <v>26772</v>
      </c>
      <c r="D10" s="334"/>
      <c r="E10" s="335">
        <v>1.7716321733980684</v>
      </c>
      <c r="F10" s="335">
        <f t="shared" si="0"/>
        <v>1.6566360115986798</v>
      </c>
      <c r="G10" s="336"/>
      <c r="H10" s="337">
        <f>(B10-C10)/C10*100</f>
        <v>-25.022411474675032</v>
      </c>
      <c r="I10" s="338"/>
      <c r="J10" s="351">
        <v>85710</v>
      </c>
      <c r="K10" s="339">
        <v>101627.86</v>
      </c>
      <c r="L10" s="334"/>
      <c r="M10" s="156">
        <v>0.52025721009491288</v>
      </c>
      <c r="N10" s="156">
        <v>0.59506986908828374</v>
      </c>
      <c r="O10" s="334"/>
      <c r="P10" s="340">
        <v>-15.664858041879462</v>
      </c>
      <c r="Q10" s="289"/>
    </row>
    <row r="11" spans="1:17" ht="12.75" customHeight="1" x14ac:dyDescent="0.25">
      <c r="A11" s="332" t="s">
        <v>70</v>
      </c>
      <c r="B11" s="333">
        <v>268532</v>
      </c>
      <c r="C11" s="333">
        <v>328358</v>
      </c>
      <c r="D11" s="334"/>
      <c r="E11" s="335">
        <v>23.700489751752613</v>
      </c>
      <c r="F11" s="335">
        <f t="shared" si="0"/>
        <v>20.318604792190321</v>
      </c>
      <c r="G11" s="336"/>
      <c r="H11" s="337">
        <f t="shared" si="1"/>
        <v>-18.219747958021429</v>
      </c>
      <c r="I11" s="338"/>
      <c r="J11" s="351">
        <v>2864889</v>
      </c>
      <c r="K11" s="339">
        <v>2901038.46</v>
      </c>
      <c r="L11" s="334"/>
      <c r="M11" s="156">
        <v>17.390204865692994</v>
      </c>
      <c r="N11" s="156">
        <v>16.986686294607367</v>
      </c>
      <c r="O11" s="334"/>
      <c r="P11" s="340">
        <v>-1.2460524222074589</v>
      </c>
      <c r="Q11" s="289"/>
    </row>
    <row r="12" spans="1:17" ht="12.75" customHeight="1" x14ac:dyDescent="0.25">
      <c r="A12" s="332" t="s">
        <v>69</v>
      </c>
      <c r="B12" s="333">
        <v>191625</v>
      </c>
      <c r="C12" s="333">
        <v>302599</v>
      </c>
      <c r="D12" s="334"/>
      <c r="E12" s="335">
        <v>16.912719335794595</v>
      </c>
      <c r="F12" s="335">
        <f t="shared" si="0"/>
        <v>18.724652639838222</v>
      </c>
      <c r="G12" s="336"/>
      <c r="H12" s="337">
        <f t="shared" si="1"/>
        <v>-36.673617559872966</v>
      </c>
      <c r="I12" s="338"/>
      <c r="J12" s="351">
        <v>317989</v>
      </c>
      <c r="K12" s="339">
        <v>647789.27</v>
      </c>
      <c r="L12" s="334"/>
      <c r="M12" s="156">
        <v>1.9302351033518614</v>
      </c>
      <c r="N12" s="156">
        <v>3.7930531656938848</v>
      </c>
      <c r="O12" s="334"/>
      <c r="P12" s="340">
        <v>-50.911505527098342</v>
      </c>
      <c r="Q12" s="289"/>
    </row>
    <row r="13" spans="1:17" ht="12.75" customHeight="1" x14ac:dyDescent="0.25">
      <c r="A13" s="114" t="s">
        <v>68</v>
      </c>
      <c r="B13" s="115">
        <v>433192</v>
      </c>
      <c r="C13" s="115">
        <v>942751</v>
      </c>
      <c r="D13" s="116"/>
      <c r="E13" s="283">
        <v>38.233292704561158</v>
      </c>
      <c r="F13" s="283">
        <f t="shared" si="0"/>
        <v>58.33689140036855</v>
      </c>
      <c r="G13" s="285"/>
      <c r="H13" s="286">
        <f t="shared" si="1"/>
        <v>-54.050221108224761</v>
      </c>
      <c r="I13" s="118"/>
      <c r="J13" s="288">
        <v>670010</v>
      </c>
      <c r="K13" s="279">
        <v>571803.74</v>
      </c>
      <c r="L13" s="116"/>
      <c r="M13" s="119">
        <v>4.0670300681206246</v>
      </c>
      <c r="N13" s="119">
        <v>3.3481289156929122</v>
      </c>
      <c r="O13" s="116"/>
      <c r="P13" s="117">
        <v>17.174644572978835</v>
      </c>
      <c r="Q13" s="289"/>
    </row>
    <row r="14" spans="1:17" ht="12.75" customHeight="1" x14ac:dyDescent="0.25">
      <c r="A14" s="122" t="s">
        <v>374</v>
      </c>
      <c r="B14" s="123">
        <v>1133023</v>
      </c>
      <c r="C14" s="123">
        <v>1616046</v>
      </c>
      <c r="D14" s="124"/>
      <c r="E14" s="125"/>
      <c r="F14" s="125"/>
      <c r="G14" s="124"/>
      <c r="H14" s="126">
        <f>(B14-C14)/C14*100</f>
        <v>-29.889186322666557</v>
      </c>
      <c r="I14" s="127"/>
      <c r="J14" s="123">
        <v>16474159</v>
      </c>
      <c r="K14" s="123">
        <v>17078307.149999999</v>
      </c>
      <c r="L14" s="124"/>
      <c r="M14" s="128"/>
      <c r="N14" s="128"/>
      <c r="O14" s="124"/>
      <c r="P14" s="126">
        <v>-3.5375177685570467</v>
      </c>
      <c r="Q14" s="289"/>
    </row>
    <row r="15" spans="1:17" ht="3" customHeight="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</row>
    <row r="16" spans="1:17" ht="11.5" x14ac:dyDescent="0.25">
      <c r="A16" s="352" t="s">
        <v>376</v>
      </c>
      <c r="B16" s="121"/>
      <c r="C16" s="120"/>
      <c r="D16" s="120"/>
      <c r="E16" s="120"/>
      <c r="F16" s="120"/>
      <c r="G16" s="120"/>
      <c r="H16" s="120"/>
      <c r="I16" s="120"/>
      <c r="J16" s="121"/>
      <c r="K16" s="121"/>
      <c r="L16" s="120"/>
      <c r="M16" s="121"/>
      <c r="N16" s="120"/>
      <c r="O16" s="120"/>
      <c r="P16" s="120"/>
    </row>
    <row r="17" spans="1:11" ht="11.5" x14ac:dyDescent="0.25">
      <c r="A17" s="353" t="s">
        <v>375</v>
      </c>
    </row>
    <row r="18" spans="1:11" x14ac:dyDescent="0.25">
      <c r="H18" s="284"/>
      <c r="J18" s="280"/>
      <c r="K18" s="280"/>
    </row>
    <row r="19" spans="1:11" x14ac:dyDescent="0.25">
      <c r="B19" s="282"/>
      <c r="J19" s="280"/>
      <c r="K19" s="280"/>
    </row>
    <row r="20" spans="1:11" x14ac:dyDescent="0.25">
      <c r="B20" s="282"/>
      <c r="J20" s="281"/>
    </row>
    <row r="21" spans="1:11" x14ac:dyDescent="0.25">
      <c r="B21" s="282"/>
    </row>
  </sheetData>
  <mergeCells count="7">
    <mergeCell ref="A2:A4"/>
    <mergeCell ref="B2:H2"/>
    <mergeCell ref="J2:P2"/>
    <mergeCell ref="B3:C3"/>
    <mergeCell ref="E3:F3"/>
    <mergeCell ref="J3:K3"/>
    <mergeCell ref="M3:N3"/>
  </mergeCells>
  <pageMargins left="0.7" right="0.7" top="0.75" bottom="0.75" header="0.3" footer="0.3"/>
  <pageSetup paperSize="9" orientation="portrait" r:id="rId1"/>
  <ignoredErrors>
    <ignoredError sqref="J9:K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W37"/>
  <sheetViews>
    <sheetView zoomScaleNormal="100" workbookViewId="0">
      <selection activeCell="F11" sqref="F11"/>
    </sheetView>
  </sheetViews>
  <sheetFormatPr defaultColWidth="9.1796875" defaultRowHeight="10.5" x14ac:dyDescent="0.25"/>
  <cols>
    <col min="1" max="1" width="26.54296875" style="180" customWidth="1"/>
    <col min="2" max="11" width="9.81640625" style="180" customWidth="1"/>
    <col min="12" max="12" width="2.81640625" style="180" customWidth="1"/>
    <col min="13" max="22" width="9.7265625" style="180" customWidth="1"/>
    <col min="23" max="16384" width="9.1796875" style="180"/>
  </cols>
  <sheetData>
    <row r="1" spans="1:23" s="211" customFormat="1" ht="14.25" customHeight="1" x14ac:dyDescent="0.3">
      <c r="A1" s="213" t="s">
        <v>340</v>
      </c>
      <c r="I1" s="212"/>
    </row>
    <row r="2" spans="1:23" ht="12.75" customHeight="1" x14ac:dyDescent="0.25">
      <c r="A2" s="210"/>
      <c r="B2" s="401" t="s">
        <v>386</v>
      </c>
      <c r="C2" s="401"/>
      <c r="D2" s="401"/>
      <c r="E2" s="401"/>
      <c r="F2" s="401"/>
      <c r="G2" s="401"/>
      <c r="H2" s="401"/>
      <c r="I2" s="401"/>
      <c r="J2" s="401"/>
      <c r="K2" s="401"/>
      <c r="L2" s="209"/>
      <c r="M2" s="401" t="s">
        <v>74</v>
      </c>
      <c r="N2" s="401"/>
      <c r="O2" s="401"/>
      <c r="P2" s="401"/>
      <c r="Q2" s="401"/>
      <c r="R2" s="401"/>
      <c r="S2" s="401"/>
      <c r="T2" s="401"/>
      <c r="U2" s="401"/>
      <c r="V2" s="401"/>
    </row>
    <row r="3" spans="1:23" ht="50.25" customHeight="1" x14ac:dyDescent="0.25">
      <c r="A3" s="208" t="s">
        <v>51</v>
      </c>
      <c r="B3" s="206" t="s">
        <v>64</v>
      </c>
      <c r="C3" s="206" t="s">
        <v>63</v>
      </c>
      <c r="D3" s="206" t="s">
        <v>72</v>
      </c>
      <c r="E3" s="206" t="s">
        <v>62</v>
      </c>
      <c r="F3" s="206" t="s">
        <v>61</v>
      </c>
      <c r="G3" s="206" t="s">
        <v>71</v>
      </c>
      <c r="H3" s="206" t="s">
        <v>70</v>
      </c>
      <c r="I3" s="206" t="s">
        <v>69</v>
      </c>
      <c r="J3" s="206" t="s">
        <v>68</v>
      </c>
      <c r="K3" s="206" t="s">
        <v>67</v>
      </c>
      <c r="L3" s="207"/>
      <c r="M3" s="206" t="s">
        <v>64</v>
      </c>
      <c r="N3" s="206" t="s">
        <v>63</v>
      </c>
      <c r="O3" s="206" t="s">
        <v>72</v>
      </c>
      <c r="P3" s="206" t="s">
        <v>62</v>
      </c>
      <c r="Q3" s="206" t="s">
        <v>61</v>
      </c>
      <c r="R3" s="206" t="s">
        <v>71</v>
      </c>
      <c r="S3" s="206" t="s">
        <v>70</v>
      </c>
      <c r="T3" s="206" t="s">
        <v>69</v>
      </c>
      <c r="U3" s="206" t="s">
        <v>68</v>
      </c>
      <c r="V3" s="206" t="s">
        <v>67</v>
      </c>
    </row>
    <row r="4" spans="1:23" ht="4.5" customHeight="1" x14ac:dyDescent="0.25">
      <c r="A4" s="205"/>
      <c r="B4" s="203"/>
      <c r="C4" s="203"/>
      <c r="D4" s="203"/>
      <c r="E4" s="203"/>
      <c r="F4" s="202"/>
      <c r="G4" s="203"/>
      <c r="H4" s="203"/>
      <c r="I4" s="203"/>
      <c r="J4" s="203"/>
      <c r="K4" s="202"/>
      <c r="L4" s="204"/>
      <c r="M4" s="203"/>
      <c r="N4" s="203"/>
      <c r="O4" s="203"/>
      <c r="P4" s="203"/>
      <c r="Q4" s="202"/>
      <c r="R4" s="203"/>
      <c r="S4" s="203"/>
      <c r="T4" s="203"/>
      <c r="U4" s="203"/>
      <c r="V4" s="202"/>
    </row>
    <row r="5" spans="1:23" ht="14.25" customHeight="1" x14ac:dyDescent="0.25">
      <c r="A5" s="82" t="s">
        <v>33</v>
      </c>
      <c r="B5" s="198">
        <v>36413</v>
      </c>
      <c r="C5" s="198">
        <v>25758</v>
      </c>
      <c r="D5" s="310">
        <v>9818</v>
      </c>
      <c r="E5" s="201">
        <v>17064</v>
      </c>
      <c r="F5" s="201">
        <v>50274</v>
      </c>
      <c r="G5" s="201">
        <v>2852</v>
      </c>
      <c r="H5" s="200">
        <v>25267</v>
      </c>
      <c r="I5" s="199">
        <v>14383</v>
      </c>
      <c r="J5" s="198">
        <v>22464</v>
      </c>
      <c r="K5" s="198">
        <v>51703</v>
      </c>
      <c r="L5" s="201"/>
      <c r="M5" s="198">
        <v>574904</v>
      </c>
      <c r="N5" s="198">
        <v>103675</v>
      </c>
      <c r="O5" s="311">
        <v>697</v>
      </c>
      <c r="P5" s="201">
        <v>262236</v>
      </c>
      <c r="Q5" s="201">
        <v>941512</v>
      </c>
      <c r="R5" s="201">
        <v>10922</v>
      </c>
      <c r="S5" s="200">
        <v>154517</v>
      </c>
      <c r="T5" s="199">
        <v>34575</v>
      </c>
      <c r="U5" s="198">
        <v>49274</v>
      </c>
      <c r="V5" s="198">
        <v>1190802</v>
      </c>
      <c r="W5" s="287"/>
    </row>
    <row r="6" spans="1:23" ht="14.25" customHeight="1" x14ac:dyDescent="0.25">
      <c r="A6" s="82" t="s">
        <v>13</v>
      </c>
      <c r="B6" s="198">
        <v>804</v>
      </c>
      <c r="C6" s="198">
        <v>961</v>
      </c>
      <c r="D6" s="310">
        <v>510</v>
      </c>
      <c r="E6" s="201">
        <v>1828</v>
      </c>
      <c r="F6" s="201">
        <v>2357</v>
      </c>
      <c r="G6" s="201">
        <v>12</v>
      </c>
      <c r="H6" s="200">
        <v>1295</v>
      </c>
      <c r="I6" s="199">
        <v>278</v>
      </c>
      <c r="J6" s="198">
        <v>1025</v>
      </c>
      <c r="K6" s="198">
        <v>2503</v>
      </c>
      <c r="L6" s="201"/>
      <c r="M6" s="198">
        <v>2124</v>
      </c>
      <c r="N6" s="198">
        <v>736</v>
      </c>
      <c r="O6" s="311">
        <v>26</v>
      </c>
      <c r="P6" s="201">
        <v>58721</v>
      </c>
      <c r="Q6" s="201">
        <v>61608</v>
      </c>
      <c r="R6" s="201">
        <v>7</v>
      </c>
      <c r="S6" s="200">
        <v>17614</v>
      </c>
      <c r="T6" s="199">
        <v>9941</v>
      </c>
      <c r="U6" s="198">
        <v>20569</v>
      </c>
      <c r="V6" s="198">
        <v>109738</v>
      </c>
      <c r="W6" s="287"/>
    </row>
    <row r="7" spans="1:23" ht="14.25" customHeight="1" x14ac:dyDescent="0.25">
      <c r="A7" s="82" t="s">
        <v>10</v>
      </c>
      <c r="B7" s="198">
        <v>33035</v>
      </c>
      <c r="C7" s="198">
        <v>13449</v>
      </c>
      <c r="D7" s="310">
        <v>4829</v>
      </c>
      <c r="E7" s="201">
        <v>15016</v>
      </c>
      <c r="F7" s="201">
        <v>45210</v>
      </c>
      <c r="G7" s="201">
        <v>1699</v>
      </c>
      <c r="H7" s="200">
        <v>10760</v>
      </c>
      <c r="I7" s="199">
        <v>4427</v>
      </c>
      <c r="J7" s="198">
        <v>20106</v>
      </c>
      <c r="K7" s="198">
        <v>46893</v>
      </c>
      <c r="L7" s="201"/>
      <c r="M7" s="198">
        <v>759385</v>
      </c>
      <c r="N7" s="198">
        <v>43604</v>
      </c>
      <c r="O7" s="311">
        <v>329</v>
      </c>
      <c r="P7" s="201">
        <v>203667</v>
      </c>
      <c r="Q7" s="201">
        <v>1006985</v>
      </c>
      <c r="R7" s="201">
        <v>13180</v>
      </c>
      <c r="S7" s="200">
        <v>160812</v>
      </c>
      <c r="T7" s="199">
        <v>12628</v>
      </c>
      <c r="U7" s="198">
        <v>61499</v>
      </c>
      <c r="V7" s="198">
        <v>1255109</v>
      </c>
      <c r="W7" s="287"/>
    </row>
    <row r="8" spans="1:23" ht="14.25" customHeight="1" x14ac:dyDescent="0.25">
      <c r="A8" s="82" t="s">
        <v>41</v>
      </c>
      <c r="B8" s="198">
        <v>4897</v>
      </c>
      <c r="C8" s="198">
        <v>8369</v>
      </c>
      <c r="D8" s="310">
        <v>2107</v>
      </c>
      <c r="E8" s="201">
        <v>11171</v>
      </c>
      <c r="F8" s="201">
        <v>19120</v>
      </c>
      <c r="G8" s="201">
        <v>39</v>
      </c>
      <c r="H8" s="200">
        <v>9522</v>
      </c>
      <c r="I8" s="199">
        <v>1410</v>
      </c>
      <c r="J8" s="198">
        <v>8084</v>
      </c>
      <c r="K8" s="198">
        <v>20023</v>
      </c>
      <c r="L8" s="201"/>
      <c r="M8" s="198">
        <v>16927</v>
      </c>
      <c r="N8" s="198">
        <v>26963</v>
      </c>
      <c r="O8" s="311">
        <v>92</v>
      </c>
      <c r="P8" s="201">
        <v>160102</v>
      </c>
      <c r="Q8" s="201">
        <v>204084</v>
      </c>
      <c r="R8" s="201">
        <v>414</v>
      </c>
      <c r="S8" s="200">
        <v>296210</v>
      </c>
      <c r="T8" s="199">
        <v>10059</v>
      </c>
      <c r="U8" s="198">
        <v>104675</v>
      </c>
      <c r="V8" s="198">
        <v>615441</v>
      </c>
      <c r="W8" s="287"/>
    </row>
    <row r="9" spans="1:23" ht="14.25" customHeight="1" x14ac:dyDescent="0.25">
      <c r="A9" s="82" t="s">
        <v>42</v>
      </c>
      <c r="B9" s="198">
        <v>3190</v>
      </c>
      <c r="C9" s="198">
        <v>10854</v>
      </c>
      <c r="D9" s="310">
        <v>2099</v>
      </c>
      <c r="E9" s="201">
        <v>4634</v>
      </c>
      <c r="F9" s="201">
        <v>13826</v>
      </c>
      <c r="G9" s="201">
        <v>30</v>
      </c>
      <c r="H9" s="200">
        <v>5420</v>
      </c>
      <c r="I9" s="199">
        <v>1343</v>
      </c>
      <c r="J9" s="198">
        <v>5153</v>
      </c>
      <c r="K9" s="198">
        <v>14236</v>
      </c>
      <c r="L9" s="201"/>
      <c r="M9" s="198">
        <v>8511</v>
      </c>
      <c r="N9" s="198">
        <v>23764</v>
      </c>
      <c r="O9" s="311">
        <v>122</v>
      </c>
      <c r="P9" s="201">
        <v>89391</v>
      </c>
      <c r="Q9" s="201">
        <v>121787</v>
      </c>
      <c r="R9" s="201">
        <v>27</v>
      </c>
      <c r="S9" s="200">
        <v>194433</v>
      </c>
      <c r="T9" s="199">
        <v>2475</v>
      </c>
      <c r="U9" s="198">
        <v>27225</v>
      </c>
      <c r="V9" s="198">
        <v>345949</v>
      </c>
      <c r="W9" s="287"/>
    </row>
    <row r="10" spans="1:23" ht="14.25" customHeight="1" x14ac:dyDescent="0.25">
      <c r="A10" s="82" t="s">
        <v>34</v>
      </c>
      <c r="B10" s="198">
        <v>64629</v>
      </c>
      <c r="C10" s="198">
        <v>34211</v>
      </c>
      <c r="D10" s="310">
        <v>13767</v>
      </c>
      <c r="E10" s="201">
        <v>13518</v>
      </c>
      <c r="F10" s="201">
        <v>82094</v>
      </c>
      <c r="G10" s="201">
        <v>1850</v>
      </c>
      <c r="H10" s="200">
        <v>15056</v>
      </c>
      <c r="I10" s="199">
        <v>20054</v>
      </c>
      <c r="J10" s="198">
        <v>40315</v>
      </c>
      <c r="K10" s="198">
        <v>83017</v>
      </c>
      <c r="L10" s="201"/>
      <c r="M10" s="198">
        <v>573869</v>
      </c>
      <c r="N10" s="198">
        <v>136256</v>
      </c>
      <c r="O10" s="311">
        <v>836</v>
      </c>
      <c r="P10" s="201">
        <v>124269</v>
      </c>
      <c r="Q10" s="201">
        <v>835231</v>
      </c>
      <c r="R10" s="201">
        <v>3762</v>
      </c>
      <c r="S10" s="200">
        <v>182472</v>
      </c>
      <c r="T10" s="199">
        <v>26932</v>
      </c>
      <c r="U10" s="198">
        <v>50489</v>
      </c>
      <c r="V10" s="198">
        <v>1098921</v>
      </c>
      <c r="W10" s="287"/>
    </row>
    <row r="11" spans="1:23" ht="14.25" customHeight="1" x14ac:dyDescent="0.25">
      <c r="A11" s="82" t="s">
        <v>22</v>
      </c>
      <c r="B11" s="198">
        <v>13671</v>
      </c>
      <c r="C11" s="198">
        <v>6127</v>
      </c>
      <c r="D11" s="310">
        <v>3195</v>
      </c>
      <c r="E11" s="201">
        <v>4243</v>
      </c>
      <c r="F11" s="201">
        <v>16119</v>
      </c>
      <c r="G11" s="201">
        <v>1679</v>
      </c>
      <c r="H11" s="200">
        <v>6909</v>
      </c>
      <c r="I11" s="199">
        <v>2060</v>
      </c>
      <c r="J11" s="198">
        <v>9767</v>
      </c>
      <c r="K11" s="198">
        <v>16400</v>
      </c>
      <c r="L11" s="201"/>
      <c r="M11" s="198">
        <v>158130</v>
      </c>
      <c r="N11" s="198">
        <v>33372</v>
      </c>
      <c r="O11" s="311">
        <v>195</v>
      </c>
      <c r="P11" s="201">
        <v>33069</v>
      </c>
      <c r="Q11" s="201">
        <v>224766</v>
      </c>
      <c r="R11" s="201">
        <v>4529</v>
      </c>
      <c r="S11" s="200">
        <v>56414</v>
      </c>
      <c r="T11" s="199">
        <v>2363</v>
      </c>
      <c r="U11" s="198">
        <v>11208</v>
      </c>
      <c r="V11" s="198">
        <v>299281</v>
      </c>
      <c r="W11" s="287"/>
    </row>
    <row r="12" spans="1:23" ht="14.25" customHeight="1" x14ac:dyDescent="0.25">
      <c r="A12" s="82" t="s">
        <v>9</v>
      </c>
      <c r="B12" s="198">
        <v>6670</v>
      </c>
      <c r="C12" s="198">
        <v>8696</v>
      </c>
      <c r="D12" s="310">
        <v>4438</v>
      </c>
      <c r="E12" s="201">
        <v>3164</v>
      </c>
      <c r="F12" s="201">
        <v>12570</v>
      </c>
      <c r="G12" s="201">
        <v>94</v>
      </c>
      <c r="H12" s="200">
        <v>4560</v>
      </c>
      <c r="I12" s="199">
        <v>2036</v>
      </c>
      <c r="J12" s="198">
        <v>3472</v>
      </c>
      <c r="K12" s="198">
        <v>12873</v>
      </c>
      <c r="L12" s="201"/>
      <c r="M12" s="198">
        <v>11898</v>
      </c>
      <c r="N12" s="198">
        <v>11643</v>
      </c>
      <c r="O12" s="311">
        <v>373</v>
      </c>
      <c r="P12" s="201">
        <v>20007</v>
      </c>
      <c r="Q12" s="201">
        <v>43922</v>
      </c>
      <c r="R12" s="201">
        <v>369</v>
      </c>
      <c r="S12" s="200">
        <v>29860</v>
      </c>
      <c r="T12" s="199">
        <v>1599</v>
      </c>
      <c r="U12" s="198">
        <v>1610</v>
      </c>
      <c r="V12" s="198">
        <v>77359</v>
      </c>
      <c r="W12" s="287"/>
    </row>
    <row r="13" spans="1:23" ht="14.25" customHeight="1" x14ac:dyDescent="0.25">
      <c r="A13" s="82" t="s">
        <v>21</v>
      </c>
      <c r="B13" s="198">
        <v>44228</v>
      </c>
      <c r="C13" s="198">
        <v>26455</v>
      </c>
      <c r="D13" s="310">
        <v>9342</v>
      </c>
      <c r="E13" s="201">
        <v>9458</v>
      </c>
      <c r="F13" s="201">
        <v>53033</v>
      </c>
      <c r="G13" s="201">
        <v>814</v>
      </c>
      <c r="H13" s="200">
        <v>15672</v>
      </c>
      <c r="I13" s="199">
        <v>16028</v>
      </c>
      <c r="J13" s="198">
        <v>26105</v>
      </c>
      <c r="K13" s="198">
        <v>53753</v>
      </c>
      <c r="L13" s="201"/>
      <c r="M13" s="198">
        <v>863473</v>
      </c>
      <c r="N13" s="198">
        <v>118192</v>
      </c>
      <c r="O13" s="311">
        <v>709</v>
      </c>
      <c r="P13" s="201">
        <v>62450</v>
      </c>
      <c r="Q13" s="201">
        <v>1044824</v>
      </c>
      <c r="R13" s="201">
        <v>5252</v>
      </c>
      <c r="S13" s="200">
        <v>178660</v>
      </c>
      <c r="T13" s="199">
        <v>35575</v>
      </c>
      <c r="U13" s="198">
        <v>61678</v>
      </c>
      <c r="V13" s="198">
        <v>1326011</v>
      </c>
      <c r="W13" s="287"/>
    </row>
    <row r="14" spans="1:23" ht="14.25" customHeight="1" x14ac:dyDescent="0.25">
      <c r="A14" s="82" t="s">
        <v>35</v>
      </c>
      <c r="B14" s="198">
        <v>33704</v>
      </c>
      <c r="C14" s="198">
        <v>42025</v>
      </c>
      <c r="D14" s="310">
        <v>13640</v>
      </c>
      <c r="E14" s="201">
        <v>7054</v>
      </c>
      <c r="F14" s="201">
        <v>51430</v>
      </c>
      <c r="G14" s="201">
        <v>1369</v>
      </c>
      <c r="H14" s="200">
        <v>19487</v>
      </c>
      <c r="I14" s="199">
        <v>12466</v>
      </c>
      <c r="J14" s="198">
        <v>16309</v>
      </c>
      <c r="K14" s="198">
        <v>52146</v>
      </c>
      <c r="L14" s="201"/>
      <c r="M14" s="198">
        <v>440829</v>
      </c>
      <c r="N14" s="198">
        <v>149280</v>
      </c>
      <c r="O14" s="311">
        <v>1159</v>
      </c>
      <c r="P14" s="201">
        <v>48842</v>
      </c>
      <c r="Q14" s="201">
        <v>640110</v>
      </c>
      <c r="R14" s="201">
        <v>8302</v>
      </c>
      <c r="S14" s="200">
        <v>372000</v>
      </c>
      <c r="T14" s="199">
        <v>40405</v>
      </c>
      <c r="U14" s="198">
        <v>46642</v>
      </c>
      <c r="V14" s="198">
        <v>1107468</v>
      </c>
      <c r="W14" s="287"/>
    </row>
    <row r="15" spans="1:23" ht="14.25" customHeight="1" x14ac:dyDescent="0.25">
      <c r="A15" s="82" t="s">
        <v>8</v>
      </c>
      <c r="B15" s="198">
        <v>20206</v>
      </c>
      <c r="C15" s="198">
        <v>19608</v>
      </c>
      <c r="D15" s="310">
        <v>6182</v>
      </c>
      <c r="E15" s="201">
        <v>7639</v>
      </c>
      <c r="F15" s="201">
        <v>26608</v>
      </c>
      <c r="G15" s="201">
        <v>719</v>
      </c>
      <c r="H15" s="200">
        <v>12619</v>
      </c>
      <c r="I15" s="199">
        <v>4621</v>
      </c>
      <c r="J15" s="198">
        <v>12029</v>
      </c>
      <c r="K15" s="198">
        <v>26956</v>
      </c>
      <c r="L15" s="201"/>
      <c r="M15" s="198">
        <v>200601</v>
      </c>
      <c r="N15" s="198">
        <v>40666</v>
      </c>
      <c r="O15" s="311">
        <v>503</v>
      </c>
      <c r="P15" s="201">
        <v>53398</v>
      </c>
      <c r="Q15" s="201">
        <v>295168</v>
      </c>
      <c r="R15" s="201">
        <v>3408</v>
      </c>
      <c r="S15" s="200">
        <v>123954</v>
      </c>
      <c r="T15" s="199">
        <v>5726</v>
      </c>
      <c r="U15" s="198">
        <v>13794</v>
      </c>
      <c r="V15" s="198">
        <v>442074</v>
      </c>
      <c r="W15" s="287"/>
    </row>
    <row r="16" spans="1:23" ht="14.25" customHeight="1" x14ac:dyDescent="0.25">
      <c r="A16" s="82" t="s">
        <v>36</v>
      </c>
      <c r="B16" s="198">
        <v>29776</v>
      </c>
      <c r="C16" s="198">
        <v>22052</v>
      </c>
      <c r="D16" s="310">
        <v>10075</v>
      </c>
      <c r="E16" s="201">
        <v>6176</v>
      </c>
      <c r="F16" s="201">
        <v>33418</v>
      </c>
      <c r="G16" s="201">
        <v>881</v>
      </c>
      <c r="H16" s="200">
        <v>13241</v>
      </c>
      <c r="I16" s="199">
        <v>6007</v>
      </c>
      <c r="J16" s="198">
        <v>18282</v>
      </c>
      <c r="K16" s="198">
        <v>33800</v>
      </c>
      <c r="L16" s="201"/>
      <c r="M16" s="198">
        <v>367921</v>
      </c>
      <c r="N16" s="198">
        <v>33819</v>
      </c>
      <c r="O16" s="311">
        <v>816</v>
      </c>
      <c r="P16" s="201">
        <v>53808</v>
      </c>
      <c r="Q16" s="201">
        <v>456364</v>
      </c>
      <c r="R16" s="201">
        <v>2227</v>
      </c>
      <c r="S16" s="200">
        <v>101069</v>
      </c>
      <c r="T16" s="199">
        <v>8184</v>
      </c>
      <c r="U16" s="198">
        <v>22774</v>
      </c>
      <c r="V16" s="198">
        <v>590619</v>
      </c>
      <c r="W16" s="287"/>
    </row>
    <row r="17" spans="1:23" ht="14.25" customHeight="1" x14ac:dyDescent="0.25">
      <c r="A17" s="82" t="s">
        <v>7</v>
      </c>
      <c r="B17" s="198">
        <v>40869</v>
      </c>
      <c r="C17" s="198">
        <v>48043</v>
      </c>
      <c r="D17" s="310">
        <v>10524</v>
      </c>
      <c r="E17" s="201">
        <v>15596</v>
      </c>
      <c r="F17" s="201">
        <v>65666</v>
      </c>
      <c r="G17" s="201">
        <v>620</v>
      </c>
      <c r="H17" s="200">
        <v>18338</v>
      </c>
      <c r="I17" s="199">
        <v>9766</v>
      </c>
      <c r="J17" s="198">
        <v>21915</v>
      </c>
      <c r="K17" s="198">
        <v>66328</v>
      </c>
      <c r="L17" s="201"/>
      <c r="M17" s="198">
        <v>373256</v>
      </c>
      <c r="N17" s="198">
        <v>128915</v>
      </c>
      <c r="O17" s="311">
        <v>936</v>
      </c>
      <c r="P17" s="201">
        <v>172009</v>
      </c>
      <c r="Q17" s="201">
        <v>675116</v>
      </c>
      <c r="R17" s="201">
        <v>2965</v>
      </c>
      <c r="S17" s="200">
        <v>132103</v>
      </c>
      <c r="T17" s="199">
        <v>14065</v>
      </c>
      <c r="U17" s="198">
        <v>23800</v>
      </c>
      <c r="V17" s="198">
        <v>848063</v>
      </c>
      <c r="W17" s="287"/>
    </row>
    <row r="18" spans="1:23" ht="14.25" customHeight="1" x14ac:dyDescent="0.25">
      <c r="A18" s="82" t="s">
        <v>6</v>
      </c>
      <c r="B18" s="198">
        <v>32589</v>
      </c>
      <c r="C18" s="198">
        <v>36606</v>
      </c>
      <c r="D18" s="310">
        <v>10991</v>
      </c>
      <c r="E18" s="201">
        <v>11710</v>
      </c>
      <c r="F18" s="201">
        <v>44285</v>
      </c>
      <c r="G18" s="201">
        <v>731</v>
      </c>
      <c r="H18" s="200">
        <v>15103</v>
      </c>
      <c r="I18" s="199">
        <v>7674</v>
      </c>
      <c r="J18" s="198">
        <v>18009</v>
      </c>
      <c r="K18" s="198">
        <v>44516</v>
      </c>
      <c r="L18" s="201"/>
      <c r="M18" s="198">
        <v>174222</v>
      </c>
      <c r="N18" s="198">
        <v>70193</v>
      </c>
      <c r="O18" s="311">
        <v>1056</v>
      </c>
      <c r="P18" s="201">
        <v>169252</v>
      </c>
      <c r="Q18" s="201">
        <v>414723</v>
      </c>
      <c r="R18" s="201">
        <v>1846</v>
      </c>
      <c r="S18" s="200">
        <v>136016</v>
      </c>
      <c r="T18" s="199">
        <v>6143</v>
      </c>
      <c r="U18" s="198">
        <v>12869</v>
      </c>
      <c r="V18" s="198">
        <v>571602</v>
      </c>
      <c r="W18" s="287"/>
    </row>
    <row r="19" spans="1:23" ht="14.25" customHeight="1" x14ac:dyDescent="0.25">
      <c r="A19" s="82" t="s">
        <v>37</v>
      </c>
      <c r="B19" s="198">
        <v>15493</v>
      </c>
      <c r="C19" s="198">
        <v>14191</v>
      </c>
      <c r="D19" s="310">
        <v>4208</v>
      </c>
      <c r="E19" s="201">
        <v>6797</v>
      </c>
      <c r="F19" s="201">
        <v>18123</v>
      </c>
      <c r="G19" s="201">
        <v>335</v>
      </c>
      <c r="H19" s="200">
        <v>8951</v>
      </c>
      <c r="I19" s="199">
        <v>3161</v>
      </c>
      <c r="J19" s="198">
        <v>8825</v>
      </c>
      <c r="K19" s="198">
        <v>18233</v>
      </c>
      <c r="L19" s="201"/>
      <c r="M19" s="198">
        <v>132873</v>
      </c>
      <c r="N19" s="198">
        <v>16656</v>
      </c>
      <c r="O19" s="311">
        <v>433</v>
      </c>
      <c r="P19" s="201">
        <v>33681</v>
      </c>
      <c r="Q19" s="201">
        <v>183642</v>
      </c>
      <c r="R19" s="201">
        <v>1356</v>
      </c>
      <c r="S19" s="200">
        <v>32856</v>
      </c>
      <c r="T19" s="199">
        <v>2404</v>
      </c>
      <c r="U19" s="198">
        <v>5432</v>
      </c>
      <c r="V19" s="198">
        <v>225690</v>
      </c>
      <c r="W19" s="287"/>
    </row>
    <row r="20" spans="1:23" ht="14.25" customHeight="1" x14ac:dyDescent="0.25">
      <c r="A20" s="82" t="s">
        <v>5</v>
      </c>
      <c r="B20" s="198">
        <v>51646</v>
      </c>
      <c r="C20" s="198">
        <v>62951</v>
      </c>
      <c r="D20" s="310">
        <v>15892</v>
      </c>
      <c r="E20" s="201">
        <v>20596</v>
      </c>
      <c r="F20" s="201">
        <v>79078</v>
      </c>
      <c r="G20" s="201">
        <v>1420</v>
      </c>
      <c r="H20" s="200">
        <v>26538</v>
      </c>
      <c r="I20" s="199">
        <v>13334</v>
      </c>
      <c r="J20" s="198">
        <v>27662</v>
      </c>
      <c r="K20" s="198">
        <v>79353</v>
      </c>
      <c r="L20" s="201"/>
      <c r="M20" s="198">
        <v>263030</v>
      </c>
      <c r="N20" s="198">
        <v>123451</v>
      </c>
      <c r="O20" s="311">
        <v>1559</v>
      </c>
      <c r="P20" s="201">
        <v>127503</v>
      </c>
      <c r="Q20" s="201">
        <v>515544</v>
      </c>
      <c r="R20" s="201">
        <v>3589</v>
      </c>
      <c r="S20" s="200">
        <v>191351</v>
      </c>
      <c r="T20" s="199">
        <v>12130</v>
      </c>
      <c r="U20" s="198">
        <v>16999</v>
      </c>
      <c r="V20" s="198">
        <v>739622</v>
      </c>
      <c r="W20" s="287"/>
    </row>
    <row r="21" spans="1:23" ht="14.25" customHeight="1" x14ac:dyDescent="0.25">
      <c r="A21" s="82" t="s">
        <v>38</v>
      </c>
      <c r="B21" s="198">
        <v>91926</v>
      </c>
      <c r="C21" s="198">
        <v>170462</v>
      </c>
      <c r="D21" s="310">
        <v>12428</v>
      </c>
      <c r="E21" s="201">
        <v>16881</v>
      </c>
      <c r="F21" s="201">
        <v>191250</v>
      </c>
      <c r="G21" s="201">
        <v>212</v>
      </c>
      <c r="H21" s="200">
        <v>7359</v>
      </c>
      <c r="I21" s="199">
        <v>15988</v>
      </c>
      <c r="J21" s="198">
        <v>48394</v>
      </c>
      <c r="K21" s="198">
        <v>191430</v>
      </c>
      <c r="L21" s="201"/>
      <c r="M21" s="198">
        <v>668153</v>
      </c>
      <c r="N21" s="198">
        <v>490999</v>
      </c>
      <c r="O21" s="311">
        <v>1365</v>
      </c>
      <c r="P21" s="201">
        <v>127696</v>
      </c>
      <c r="Q21" s="201">
        <v>1288214</v>
      </c>
      <c r="R21" s="201">
        <v>569</v>
      </c>
      <c r="S21" s="200">
        <v>38968</v>
      </c>
      <c r="T21" s="199">
        <v>13745</v>
      </c>
      <c r="U21" s="198">
        <v>22455</v>
      </c>
      <c r="V21" s="198">
        <v>1363974</v>
      </c>
      <c r="W21" s="287"/>
    </row>
    <row r="22" spans="1:23" ht="14.25" customHeight="1" x14ac:dyDescent="0.25">
      <c r="A22" s="82" t="s">
        <v>4</v>
      </c>
      <c r="B22" s="198">
        <v>27297</v>
      </c>
      <c r="C22" s="198">
        <v>23124</v>
      </c>
      <c r="D22" s="310">
        <v>4136</v>
      </c>
      <c r="E22" s="201">
        <v>12944</v>
      </c>
      <c r="F22" s="201">
        <v>33735</v>
      </c>
      <c r="G22" s="201">
        <v>298</v>
      </c>
      <c r="H22" s="200">
        <v>10477</v>
      </c>
      <c r="I22" s="199">
        <v>6530</v>
      </c>
      <c r="J22" s="198">
        <v>14564</v>
      </c>
      <c r="K22" s="198">
        <v>33829</v>
      </c>
      <c r="L22" s="201"/>
      <c r="M22" s="198">
        <v>275949</v>
      </c>
      <c r="N22" s="198">
        <v>38948</v>
      </c>
      <c r="O22" s="311">
        <v>465</v>
      </c>
      <c r="P22" s="201">
        <v>146513</v>
      </c>
      <c r="Q22" s="201">
        <v>461875</v>
      </c>
      <c r="R22" s="201">
        <v>1628</v>
      </c>
      <c r="S22" s="200">
        <v>101509</v>
      </c>
      <c r="T22" s="199">
        <v>11151</v>
      </c>
      <c r="U22" s="198">
        <v>16973</v>
      </c>
      <c r="V22" s="198">
        <v>593147</v>
      </c>
      <c r="W22" s="287"/>
    </row>
    <row r="23" spans="1:23" ht="14.25" customHeight="1" x14ac:dyDescent="0.25">
      <c r="A23" s="82" t="s">
        <v>3</v>
      </c>
      <c r="B23" s="198">
        <v>48316</v>
      </c>
      <c r="C23" s="198">
        <v>85218</v>
      </c>
      <c r="D23" s="310">
        <v>9862</v>
      </c>
      <c r="E23" s="201">
        <v>31517</v>
      </c>
      <c r="F23" s="201">
        <v>95225</v>
      </c>
      <c r="G23" s="201">
        <v>950</v>
      </c>
      <c r="H23" s="200">
        <v>22052</v>
      </c>
      <c r="I23" s="199">
        <v>13466</v>
      </c>
      <c r="J23" s="198">
        <v>31193</v>
      </c>
      <c r="K23" s="198">
        <v>95538</v>
      </c>
      <c r="L23" s="201"/>
      <c r="M23" s="198">
        <v>166052</v>
      </c>
      <c r="N23" s="198">
        <v>209774</v>
      </c>
      <c r="O23" s="311">
        <v>1089</v>
      </c>
      <c r="P23" s="201">
        <v>166159</v>
      </c>
      <c r="Q23" s="201">
        <v>543075</v>
      </c>
      <c r="R23" s="201">
        <v>4995</v>
      </c>
      <c r="S23" s="200">
        <v>144926</v>
      </c>
      <c r="T23" s="199">
        <v>11338</v>
      </c>
      <c r="U23" s="198">
        <v>16215</v>
      </c>
      <c r="V23" s="198">
        <v>720564</v>
      </c>
      <c r="W23" s="287"/>
    </row>
    <row r="24" spans="1:23" ht="14.25" customHeight="1" x14ac:dyDescent="0.25">
      <c r="A24" s="82" t="s">
        <v>2</v>
      </c>
      <c r="B24" s="198">
        <v>91301</v>
      </c>
      <c r="C24" s="198">
        <v>115453</v>
      </c>
      <c r="D24" s="310">
        <v>9095</v>
      </c>
      <c r="E24" s="201">
        <v>43020</v>
      </c>
      <c r="F24" s="201">
        <v>141692</v>
      </c>
      <c r="G24" s="201">
        <v>719</v>
      </c>
      <c r="H24" s="200">
        <v>10586</v>
      </c>
      <c r="I24" s="199">
        <v>28453</v>
      </c>
      <c r="J24" s="198">
        <v>60237</v>
      </c>
      <c r="K24" s="198">
        <v>142416</v>
      </c>
      <c r="L24" s="201"/>
      <c r="M24" s="198">
        <v>687615</v>
      </c>
      <c r="N24" s="198">
        <v>327953</v>
      </c>
      <c r="O24" s="311">
        <v>898</v>
      </c>
      <c r="P24" s="201">
        <v>325660</v>
      </c>
      <c r="Q24" s="201">
        <v>1342126</v>
      </c>
      <c r="R24" s="201">
        <v>6504</v>
      </c>
      <c r="S24" s="200">
        <v>48478</v>
      </c>
      <c r="T24" s="199">
        <v>33604</v>
      </c>
      <c r="U24" s="198">
        <v>51163</v>
      </c>
      <c r="V24" s="198">
        <v>1481885</v>
      </c>
      <c r="W24" s="287"/>
    </row>
    <row r="25" spans="1:23" ht="14.25" customHeight="1" x14ac:dyDescent="0.25">
      <c r="A25" s="82" t="s">
        <v>1</v>
      </c>
      <c r="B25" s="198">
        <v>30958</v>
      </c>
      <c r="C25" s="198">
        <v>25983</v>
      </c>
      <c r="D25" s="310">
        <v>5092</v>
      </c>
      <c r="E25" s="201">
        <v>24760</v>
      </c>
      <c r="F25" s="201">
        <v>45411</v>
      </c>
      <c r="G25" s="201">
        <v>2750</v>
      </c>
      <c r="H25" s="200">
        <v>9320</v>
      </c>
      <c r="I25" s="199">
        <v>8140</v>
      </c>
      <c r="J25" s="198">
        <v>19282</v>
      </c>
      <c r="K25" s="198">
        <v>47077</v>
      </c>
      <c r="L25" s="201"/>
      <c r="M25" s="198">
        <v>479692</v>
      </c>
      <c r="N25" s="198">
        <v>56297</v>
      </c>
      <c r="O25" s="311">
        <v>573</v>
      </c>
      <c r="P25" s="201">
        <v>698122</v>
      </c>
      <c r="Q25" s="201">
        <v>1234684</v>
      </c>
      <c r="R25" s="201">
        <v>9859</v>
      </c>
      <c r="S25" s="200">
        <v>170667</v>
      </c>
      <c r="T25" s="199">
        <v>22947</v>
      </c>
      <c r="U25" s="198">
        <v>32667</v>
      </c>
      <c r="V25" s="198">
        <v>1470838</v>
      </c>
      <c r="W25" s="287"/>
    </row>
    <row r="26" spans="1:23" ht="11.5" x14ac:dyDescent="0.25">
      <c r="A26" s="75" t="s">
        <v>23</v>
      </c>
      <c r="B26" s="76">
        <f t="shared" ref="B26:K26" si="0">SUM(B5:B25)</f>
        <v>721618</v>
      </c>
      <c r="C26" s="76">
        <f t="shared" si="0"/>
        <v>800596</v>
      </c>
      <c r="D26" s="76">
        <f t="shared" si="0"/>
        <v>162230</v>
      </c>
      <c r="E26" s="76">
        <f t="shared" si="0"/>
        <v>284786</v>
      </c>
      <c r="F26" s="76">
        <f t="shared" si="0"/>
        <v>1120524</v>
      </c>
      <c r="G26" s="76">
        <f t="shared" si="0"/>
        <v>20073</v>
      </c>
      <c r="H26" s="76">
        <f t="shared" si="0"/>
        <v>268532</v>
      </c>
      <c r="I26" s="76">
        <f t="shared" si="0"/>
        <v>191625</v>
      </c>
      <c r="J26" s="76">
        <f t="shared" si="0"/>
        <v>433192</v>
      </c>
      <c r="K26" s="76">
        <f t="shared" si="0"/>
        <v>1133023</v>
      </c>
      <c r="L26" s="76"/>
      <c r="M26" s="76">
        <f t="shared" ref="M26:V26" si="1">SUM(M5:M25)</f>
        <v>7199414</v>
      </c>
      <c r="N26" s="76">
        <f t="shared" si="1"/>
        <v>2185156</v>
      </c>
      <c r="O26" s="76">
        <f t="shared" si="1"/>
        <v>14231</v>
      </c>
      <c r="P26" s="76">
        <f t="shared" si="1"/>
        <v>3136555</v>
      </c>
      <c r="Q26" s="76">
        <f t="shared" si="1"/>
        <v>12535360</v>
      </c>
      <c r="R26" s="76">
        <f t="shared" si="1"/>
        <v>85710</v>
      </c>
      <c r="S26" s="76">
        <f t="shared" si="1"/>
        <v>2864889</v>
      </c>
      <c r="T26" s="76">
        <f t="shared" si="1"/>
        <v>317989</v>
      </c>
      <c r="U26" s="76">
        <f t="shared" si="1"/>
        <v>670010</v>
      </c>
      <c r="V26" s="76">
        <f t="shared" si="1"/>
        <v>16474157</v>
      </c>
      <c r="W26" s="287"/>
    </row>
    <row r="27" spans="1:23" ht="11.5" x14ac:dyDescent="0.25">
      <c r="A27" s="75" t="s">
        <v>228</v>
      </c>
      <c r="B27" s="77">
        <f t="shared" ref="B27:K27" si="2">+B28+B29</f>
        <v>207537</v>
      </c>
      <c r="C27" s="77">
        <f t="shared" si="2"/>
        <v>134880</v>
      </c>
      <c r="D27" s="77">
        <f t="shared" si="2"/>
        <v>50105</v>
      </c>
      <c r="E27" s="77">
        <f t="shared" si="2"/>
        <v>80096</v>
      </c>
      <c r="F27" s="77">
        <f t="shared" si="2"/>
        <v>294603</v>
      </c>
      <c r="G27" s="77">
        <f t="shared" si="2"/>
        <v>9069</v>
      </c>
      <c r="H27" s="77">
        <f t="shared" si="2"/>
        <v>94461</v>
      </c>
      <c r="I27" s="77">
        <f t="shared" si="2"/>
        <v>62019</v>
      </c>
      <c r="J27" s="77">
        <f t="shared" si="2"/>
        <v>136491</v>
      </c>
      <c r="K27" s="77">
        <f t="shared" si="2"/>
        <v>301401</v>
      </c>
      <c r="L27" s="77"/>
      <c r="M27" s="77">
        <f t="shared" ref="M27:V27" si="3">+M28+M29</f>
        <v>2969221</v>
      </c>
      <c r="N27" s="77">
        <f t="shared" si="3"/>
        <v>498205</v>
      </c>
      <c r="O27" s="77">
        <f t="shared" si="3"/>
        <v>3379</v>
      </c>
      <c r="P27" s="77">
        <f t="shared" si="3"/>
        <v>1013912</v>
      </c>
      <c r="Q27" s="77">
        <f t="shared" si="3"/>
        <v>4484719</v>
      </c>
      <c r="R27" s="77">
        <f t="shared" si="3"/>
        <v>38462</v>
      </c>
      <c r="S27" s="77">
        <f t="shared" si="3"/>
        <v>1270992</v>
      </c>
      <c r="T27" s="77">
        <f t="shared" si="3"/>
        <v>136147</v>
      </c>
      <c r="U27" s="77">
        <f t="shared" si="3"/>
        <v>388227</v>
      </c>
      <c r="V27" s="77">
        <f t="shared" si="3"/>
        <v>6318611</v>
      </c>
      <c r="W27" s="287"/>
    </row>
    <row r="28" spans="1:23" ht="11.5" x14ac:dyDescent="0.25">
      <c r="A28" s="78" t="s">
        <v>229</v>
      </c>
      <c r="B28" s="79">
        <f t="shared" ref="B28:K28" si="4">+B5+B6+B7+B12</f>
        <v>76922</v>
      </c>
      <c r="C28" s="79">
        <f t="shared" si="4"/>
        <v>48864</v>
      </c>
      <c r="D28" s="79">
        <f t="shared" si="4"/>
        <v>19595</v>
      </c>
      <c r="E28" s="79">
        <f t="shared" si="4"/>
        <v>37072</v>
      </c>
      <c r="F28" s="79">
        <f t="shared" si="4"/>
        <v>110411</v>
      </c>
      <c r="G28" s="79">
        <f t="shared" si="4"/>
        <v>4657</v>
      </c>
      <c r="H28" s="79">
        <f t="shared" si="4"/>
        <v>41882</v>
      </c>
      <c r="I28" s="79">
        <f t="shared" si="4"/>
        <v>21124</v>
      </c>
      <c r="J28" s="79">
        <f t="shared" si="4"/>
        <v>47067</v>
      </c>
      <c r="K28" s="79">
        <f t="shared" si="4"/>
        <v>113972</v>
      </c>
      <c r="L28" s="79"/>
      <c r="M28" s="79">
        <f t="shared" ref="M28:V28" si="5">+M5+M6+M7+M12</f>
        <v>1348311</v>
      </c>
      <c r="N28" s="79">
        <f t="shared" si="5"/>
        <v>159658</v>
      </c>
      <c r="O28" s="79">
        <f t="shared" si="5"/>
        <v>1425</v>
      </c>
      <c r="P28" s="79">
        <f t="shared" si="5"/>
        <v>544631</v>
      </c>
      <c r="Q28" s="79">
        <f t="shared" si="5"/>
        <v>2054027</v>
      </c>
      <c r="R28" s="79">
        <f t="shared" si="5"/>
        <v>24478</v>
      </c>
      <c r="S28" s="79">
        <f t="shared" si="5"/>
        <v>362803</v>
      </c>
      <c r="T28" s="79">
        <f t="shared" si="5"/>
        <v>58743</v>
      </c>
      <c r="U28" s="79">
        <f t="shared" si="5"/>
        <v>132952</v>
      </c>
      <c r="V28" s="79">
        <f t="shared" si="5"/>
        <v>2633008</v>
      </c>
      <c r="W28" s="287"/>
    </row>
    <row r="29" spans="1:23" ht="11.5" x14ac:dyDescent="0.25">
      <c r="A29" s="78" t="s">
        <v>230</v>
      </c>
      <c r="B29" s="79">
        <f t="shared" ref="B29:K29" si="6">+B8+B9+B10+B11+B13</f>
        <v>130615</v>
      </c>
      <c r="C29" s="79">
        <f t="shared" si="6"/>
        <v>86016</v>
      </c>
      <c r="D29" s="79">
        <f t="shared" si="6"/>
        <v>30510</v>
      </c>
      <c r="E29" s="79">
        <f t="shared" si="6"/>
        <v>43024</v>
      </c>
      <c r="F29" s="79">
        <f t="shared" si="6"/>
        <v>184192</v>
      </c>
      <c r="G29" s="79">
        <f t="shared" si="6"/>
        <v>4412</v>
      </c>
      <c r="H29" s="79">
        <f t="shared" si="6"/>
        <v>52579</v>
      </c>
      <c r="I29" s="79">
        <f t="shared" si="6"/>
        <v>40895</v>
      </c>
      <c r="J29" s="79">
        <f t="shared" si="6"/>
        <v>89424</v>
      </c>
      <c r="K29" s="79">
        <f t="shared" si="6"/>
        <v>187429</v>
      </c>
      <c r="L29" s="79"/>
      <c r="M29" s="79">
        <f t="shared" ref="M29:V29" si="7">+M8+M9+M10+M11+M13</f>
        <v>1620910</v>
      </c>
      <c r="N29" s="79">
        <f t="shared" si="7"/>
        <v>338547</v>
      </c>
      <c r="O29" s="79">
        <f t="shared" si="7"/>
        <v>1954</v>
      </c>
      <c r="P29" s="79">
        <f t="shared" si="7"/>
        <v>469281</v>
      </c>
      <c r="Q29" s="79">
        <f t="shared" si="7"/>
        <v>2430692</v>
      </c>
      <c r="R29" s="79">
        <f t="shared" si="7"/>
        <v>13984</v>
      </c>
      <c r="S29" s="79">
        <f t="shared" si="7"/>
        <v>908189</v>
      </c>
      <c r="T29" s="79">
        <f t="shared" si="7"/>
        <v>77404</v>
      </c>
      <c r="U29" s="79">
        <f t="shared" si="7"/>
        <v>255275</v>
      </c>
      <c r="V29" s="79">
        <f t="shared" si="7"/>
        <v>3685603</v>
      </c>
      <c r="W29" s="287"/>
    </row>
    <row r="30" spans="1:23" ht="11.5" x14ac:dyDescent="0.25">
      <c r="A30" s="75" t="s">
        <v>39</v>
      </c>
      <c r="B30" s="77">
        <f t="shared" ref="B30:K30" si="8">+B14+B15+B16+B17</f>
        <v>124555</v>
      </c>
      <c r="C30" s="77">
        <f t="shared" si="8"/>
        <v>131728</v>
      </c>
      <c r="D30" s="77">
        <f t="shared" si="8"/>
        <v>40421</v>
      </c>
      <c r="E30" s="77">
        <f t="shared" si="8"/>
        <v>36465</v>
      </c>
      <c r="F30" s="77">
        <f t="shared" si="8"/>
        <v>177122</v>
      </c>
      <c r="G30" s="77">
        <f t="shared" si="8"/>
        <v>3589</v>
      </c>
      <c r="H30" s="77">
        <f t="shared" si="8"/>
        <v>63685</v>
      </c>
      <c r="I30" s="77">
        <f t="shared" si="8"/>
        <v>32860</v>
      </c>
      <c r="J30" s="77">
        <f t="shared" si="8"/>
        <v>68535</v>
      </c>
      <c r="K30" s="77">
        <f t="shared" si="8"/>
        <v>179230</v>
      </c>
      <c r="L30" s="77"/>
      <c r="M30" s="77">
        <f t="shared" ref="M30:V30" si="9">+M14+M15+M16+M17</f>
        <v>1382607</v>
      </c>
      <c r="N30" s="77">
        <f t="shared" si="9"/>
        <v>352680</v>
      </c>
      <c r="O30" s="77">
        <f t="shared" si="9"/>
        <v>3414</v>
      </c>
      <c r="P30" s="77">
        <f t="shared" si="9"/>
        <v>328057</v>
      </c>
      <c r="Q30" s="77">
        <f t="shared" si="9"/>
        <v>2066758</v>
      </c>
      <c r="R30" s="77">
        <f t="shared" si="9"/>
        <v>16902</v>
      </c>
      <c r="S30" s="77">
        <f t="shared" si="9"/>
        <v>729126</v>
      </c>
      <c r="T30" s="77">
        <f t="shared" si="9"/>
        <v>68380</v>
      </c>
      <c r="U30" s="77">
        <f t="shared" si="9"/>
        <v>107010</v>
      </c>
      <c r="V30" s="77">
        <f t="shared" si="9"/>
        <v>2988224</v>
      </c>
      <c r="W30" s="287"/>
    </row>
    <row r="31" spans="1:23" ht="11.5" x14ac:dyDescent="0.25">
      <c r="A31" s="75" t="s">
        <v>231</v>
      </c>
      <c r="B31" s="77">
        <f t="shared" ref="B31:K31" si="10">+B32+B33</f>
        <v>389526</v>
      </c>
      <c r="C31" s="77">
        <f t="shared" si="10"/>
        <v>533988</v>
      </c>
      <c r="D31" s="77">
        <f t="shared" si="10"/>
        <v>71704</v>
      </c>
      <c r="E31" s="77">
        <f t="shared" si="10"/>
        <v>168225</v>
      </c>
      <c r="F31" s="77">
        <f t="shared" si="10"/>
        <v>648799</v>
      </c>
      <c r="G31" s="77">
        <f t="shared" si="10"/>
        <v>7415</v>
      </c>
      <c r="H31" s="77">
        <f t="shared" si="10"/>
        <v>110386</v>
      </c>
      <c r="I31" s="77">
        <f t="shared" si="10"/>
        <v>96746</v>
      </c>
      <c r="J31" s="77">
        <f t="shared" si="10"/>
        <v>228166</v>
      </c>
      <c r="K31" s="77">
        <f t="shared" si="10"/>
        <v>652392</v>
      </c>
      <c r="L31" s="77"/>
      <c r="M31" s="77">
        <f t="shared" ref="M31:V31" si="11">+M32+M33</f>
        <v>2847586</v>
      </c>
      <c r="N31" s="77">
        <f t="shared" si="11"/>
        <v>1334271</v>
      </c>
      <c r="O31" s="77">
        <f t="shared" si="11"/>
        <v>7438</v>
      </c>
      <c r="P31" s="77">
        <f t="shared" si="11"/>
        <v>1794586</v>
      </c>
      <c r="Q31" s="77">
        <f t="shared" si="11"/>
        <v>5983883</v>
      </c>
      <c r="R31" s="77">
        <f t="shared" si="11"/>
        <v>30346</v>
      </c>
      <c r="S31" s="77">
        <f t="shared" si="11"/>
        <v>864771</v>
      </c>
      <c r="T31" s="77">
        <f t="shared" si="11"/>
        <v>113462</v>
      </c>
      <c r="U31" s="77">
        <f t="shared" si="11"/>
        <v>174773</v>
      </c>
      <c r="V31" s="77">
        <f t="shared" si="11"/>
        <v>7167322</v>
      </c>
      <c r="W31" s="287"/>
    </row>
    <row r="32" spans="1:23" ht="11.5" x14ac:dyDescent="0.25">
      <c r="A32" s="78" t="s">
        <v>59</v>
      </c>
      <c r="B32" s="79">
        <f t="shared" ref="B32:K32" si="12">+B18+B19+B20+B21+B22+B23</f>
        <v>267267</v>
      </c>
      <c r="C32" s="79">
        <f t="shared" si="12"/>
        <v>392552</v>
      </c>
      <c r="D32" s="79">
        <f t="shared" si="12"/>
        <v>57517</v>
      </c>
      <c r="E32" s="79">
        <f t="shared" si="12"/>
        <v>100445</v>
      </c>
      <c r="F32" s="79">
        <f t="shared" si="12"/>
        <v>461696</v>
      </c>
      <c r="G32" s="79">
        <f t="shared" si="12"/>
        <v>3946</v>
      </c>
      <c r="H32" s="79">
        <f t="shared" si="12"/>
        <v>90480</v>
      </c>
      <c r="I32" s="79">
        <f t="shared" si="12"/>
        <v>60153</v>
      </c>
      <c r="J32" s="79">
        <f t="shared" si="12"/>
        <v>148647</v>
      </c>
      <c r="K32" s="79">
        <f t="shared" si="12"/>
        <v>462899</v>
      </c>
      <c r="L32" s="79"/>
      <c r="M32" s="79">
        <f t="shared" ref="M32:V32" si="13">+M18+M19+M20+M21+M22+M23</f>
        <v>1680279</v>
      </c>
      <c r="N32" s="79">
        <f t="shared" si="13"/>
        <v>950021</v>
      </c>
      <c r="O32" s="79">
        <f t="shared" si="13"/>
        <v>5967</v>
      </c>
      <c r="P32" s="79">
        <f t="shared" si="13"/>
        <v>770804</v>
      </c>
      <c r="Q32" s="79">
        <f t="shared" si="13"/>
        <v>3407073</v>
      </c>
      <c r="R32" s="79">
        <f t="shared" si="13"/>
        <v>13983</v>
      </c>
      <c r="S32" s="79">
        <f t="shared" si="13"/>
        <v>645626</v>
      </c>
      <c r="T32" s="79">
        <f t="shared" si="13"/>
        <v>56911</v>
      </c>
      <c r="U32" s="79">
        <f t="shared" si="13"/>
        <v>90943</v>
      </c>
      <c r="V32" s="79">
        <f t="shared" si="13"/>
        <v>4214599</v>
      </c>
      <c r="W32" s="287"/>
    </row>
    <row r="33" spans="1:23" ht="11.5" x14ac:dyDescent="0.25">
      <c r="A33" s="80" t="s">
        <v>60</v>
      </c>
      <c r="B33" s="81">
        <f t="shared" ref="B33:K33" si="14">+B24+B25</f>
        <v>122259</v>
      </c>
      <c r="C33" s="81">
        <f t="shared" si="14"/>
        <v>141436</v>
      </c>
      <c r="D33" s="81">
        <f t="shared" si="14"/>
        <v>14187</v>
      </c>
      <c r="E33" s="81">
        <f t="shared" si="14"/>
        <v>67780</v>
      </c>
      <c r="F33" s="81">
        <f t="shared" si="14"/>
        <v>187103</v>
      </c>
      <c r="G33" s="81">
        <f t="shared" si="14"/>
        <v>3469</v>
      </c>
      <c r="H33" s="81">
        <f t="shared" si="14"/>
        <v>19906</v>
      </c>
      <c r="I33" s="81">
        <f t="shared" si="14"/>
        <v>36593</v>
      </c>
      <c r="J33" s="81">
        <f t="shared" si="14"/>
        <v>79519</v>
      </c>
      <c r="K33" s="81">
        <f t="shared" si="14"/>
        <v>189493</v>
      </c>
      <c r="L33" s="81"/>
      <c r="M33" s="81">
        <f t="shared" ref="M33:V33" si="15">+M24+M25</f>
        <v>1167307</v>
      </c>
      <c r="N33" s="81">
        <f t="shared" si="15"/>
        <v>384250</v>
      </c>
      <c r="O33" s="81">
        <f t="shared" si="15"/>
        <v>1471</v>
      </c>
      <c r="P33" s="81">
        <f t="shared" si="15"/>
        <v>1023782</v>
      </c>
      <c r="Q33" s="81">
        <f t="shared" si="15"/>
        <v>2576810</v>
      </c>
      <c r="R33" s="81">
        <f t="shared" si="15"/>
        <v>16363</v>
      </c>
      <c r="S33" s="81">
        <f t="shared" si="15"/>
        <v>219145</v>
      </c>
      <c r="T33" s="81">
        <f t="shared" si="15"/>
        <v>56551</v>
      </c>
      <c r="U33" s="81">
        <f t="shared" si="15"/>
        <v>83830</v>
      </c>
      <c r="V33" s="81">
        <f t="shared" si="15"/>
        <v>2952723</v>
      </c>
      <c r="W33" s="287"/>
    </row>
    <row r="34" spans="1:23" ht="11.5" x14ac:dyDescent="0.25">
      <c r="A34" s="197" t="s">
        <v>242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</row>
    <row r="35" spans="1:23" x14ac:dyDescent="0.25">
      <c r="O35" s="287"/>
      <c r="Q35" s="287"/>
    </row>
    <row r="36" spans="1:23" x14ac:dyDescent="0.25">
      <c r="Q36" s="287"/>
    </row>
    <row r="37" spans="1:23" x14ac:dyDescent="0.25">
      <c r="Q37" s="287"/>
    </row>
  </sheetData>
  <mergeCells count="2">
    <mergeCell ref="B2:K2"/>
    <mergeCell ref="M2:V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R33"/>
  <sheetViews>
    <sheetView zoomScaleNormal="100" workbookViewId="0">
      <selection activeCell="D36" sqref="D36"/>
    </sheetView>
  </sheetViews>
  <sheetFormatPr defaultColWidth="9.1796875" defaultRowHeight="10.5" x14ac:dyDescent="0.25"/>
  <cols>
    <col min="1" max="1" width="24.1796875" style="2" customWidth="1"/>
    <col min="2" max="17" width="9.7265625" style="2" customWidth="1"/>
    <col min="18" max="16384" width="9.1796875" style="2"/>
  </cols>
  <sheetData>
    <row r="1" spans="1:18" s="191" customFormat="1" ht="15" customHeight="1" x14ac:dyDescent="0.3">
      <c r="A1" s="379" t="s">
        <v>341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8" ht="15" customHeight="1" x14ac:dyDescent="0.25">
      <c r="A2" s="65"/>
      <c r="B2" s="368" t="s">
        <v>99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8" ht="40.5" customHeight="1" x14ac:dyDescent="0.25">
      <c r="A3" s="177" t="s">
        <v>51</v>
      </c>
      <c r="B3" s="218" t="s">
        <v>156</v>
      </c>
      <c r="C3" s="218" t="s">
        <v>157</v>
      </c>
      <c r="D3" s="217" t="s">
        <v>158</v>
      </c>
      <c r="E3" s="217" t="s">
        <v>159</v>
      </c>
      <c r="F3" s="217" t="s">
        <v>160</v>
      </c>
      <c r="G3" s="217" t="s">
        <v>163</v>
      </c>
      <c r="H3" s="217" t="s">
        <v>164</v>
      </c>
      <c r="I3" s="217" t="s">
        <v>161</v>
      </c>
      <c r="J3" s="217" t="s">
        <v>192</v>
      </c>
      <c r="K3" s="217" t="s">
        <v>165</v>
      </c>
      <c r="L3" s="217" t="s">
        <v>168</v>
      </c>
      <c r="M3" s="217" t="s">
        <v>166</v>
      </c>
      <c r="N3" s="217" t="s">
        <v>162</v>
      </c>
      <c r="O3" s="217" t="s">
        <v>167</v>
      </c>
      <c r="P3" s="217" t="s">
        <v>243</v>
      </c>
      <c r="Q3" s="217" t="s">
        <v>319</v>
      </c>
    </row>
    <row r="4" spans="1:18" ht="4.5" customHeight="1" x14ac:dyDescent="0.25">
      <c r="A4" s="53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1:18" ht="15" customHeight="1" x14ac:dyDescent="0.25">
      <c r="A5" s="82" t="s">
        <v>33</v>
      </c>
      <c r="B5" s="215">
        <v>1115</v>
      </c>
      <c r="C5" s="215">
        <v>15167</v>
      </c>
      <c r="D5" s="214">
        <v>21460</v>
      </c>
      <c r="E5" s="214">
        <v>2187</v>
      </c>
      <c r="F5" s="214">
        <v>2713</v>
      </c>
      <c r="G5" s="214">
        <v>68</v>
      </c>
      <c r="H5" s="214">
        <v>106</v>
      </c>
      <c r="I5" s="214">
        <v>3630</v>
      </c>
      <c r="J5" s="214">
        <v>4747</v>
      </c>
      <c r="K5" s="214">
        <v>457</v>
      </c>
      <c r="L5" s="214">
        <v>21410</v>
      </c>
      <c r="M5" s="214">
        <v>214</v>
      </c>
      <c r="N5" s="214">
        <v>8368</v>
      </c>
      <c r="O5" s="214">
        <v>1752</v>
      </c>
      <c r="P5" s="214">
        <v>1671</v>
      </c>
      <c r="Q5" s="214">
        <v>36413</v>
      </c>
      <c r="R5" s="21"/>
    </row>
    <row r="6" spans="1:18" ht="15" customHeight="1" x14ac:dyDescent="0.25">
      <c r="A6" s="82" t="s">
        <v>13</v>
      </c>
      <c r="B6" s="83">
        <v>5</v>
      </c>
      <c r="C6" s="83">
        <v>31</v>
      </c>
      <c r="D6" s="83">
        <v>86</v>
      </c>
      <c r="E6" s="83">
        <v>13</v>
      </c>
      <c r="F6" s="83">
        <v>296</v>
      </c>
      <c r="G6" s="83">
        <v>226</v>
      </c>
      <c r="H6" s="83">
        <v>2</v>
      </c>
      <c r="I6" s="83">
        <v>44</v>
      </c>
      <c r="J6" s="83">
        <v>117</v>
      </c>
      <c r="K6" s="83">
        <v>12</v>
      </c>
      <c r="L6" s="83">
        <v>371</v>
      </c>
      <c r="M6" s="83">
        <v>4</v>
      </c>
      <c r="N6" s="83">
        <v>149</v>
      </c>
      <c r="O6" s="83">
        <v>34</v>
      </c>
      <c r="P6" s="83">
        <v>21</v>
      </c>
      <c r="Q6" s="183">
        <v>804</v>
      </c>
    </row>
    <row r="7" spans="1:18" ht="15" customHeight="1" x14ac:dyDescent="0.25">
      <c r="A7" s="82" t="s">
        <v>10</v>
      </c>
      <c r="B7" s="83">
        <v>1917</v>
      </c>
      <c r="C7" s="83">
        <v>13907</v>
      </c>
      <c r="D7" s="83">
        <v>20256</v>
      </c>
      <c r="E7" s="83">
        <v>1267</v>
      </c>
      <c r="F7" s="83">
        <v>983</v>
      </c>
      <c r="G7" s="83">
        <v>1159</v>
      </c>
      <c r="H7" s="83">
        <v>56</v>
      </c>
      <c r="I7" s="83">
        <v>4513</v>
      </c>
      <c r="J7" s="83">
        <v>2855</v>
      </c>
      <c r="K7" s="83">
        <v>668</v>
      </c>
      <c r="L7" s="83">
        <v>17643</v>
      </c>
      <c r="M7" s="83">
        <v>195</v>
      </c>
      <c r="N7" s="83">
        <v>5297</v>
      </c>
      <c r="O7" s="83">
        <v>1062</v>
      </c>
      <c r="P7" s="83">
        <v>1337</v>
      </c>
      <c r="Q7" s="183">
        <v>33035</v>
      </c>
    </row>
    <row r="8" spans="1:18" ht="15" customHeight="1" x14ac:dyDescent="0.25">
      <c r="A8" s="82" t="s">
        <v>41</v>
      </c>
      <c r="B8" s="83">
        <v>84</v>
      </c>
      <c r="C8" s="83">
        <v>92</v>
      </c>
      <c r="D8" s="83">
        <v>638</v>
      </c>
      <c r="E8" s="83">
        <v>52</v>
      </c>
      <c r="F8" s="83">
        <v>1102</v>
      </c>
      <c r="G8" s="83">
        <v>3</v>
      </c>
      <c r="H8" s="83">
        <v>21</v>
      </c>
      <c r="I8" s="83">
        <v>143</v>
      </c>
      <c r="J8" s="83">
        <v>1258</v>
      </c>
      <c r="K8" s="83">
        <v>107</v>
      </c>
      <c r="L8" s="83">
        <v>2447</v>
      </c>
      <c r="M8" s="83">
        <v>52</v>
      </c>
      <c r="N8" s="83">
        <v>0</v>
      </c>
      <c r="O8" s="83">
        <v>113</v>
      </c>
      <c r="P8" s="83">
        <v>169</v>
      </c>
      <c r="Q8" s="183">
        <v>4897</v>
      </c>
    </row>
    <row r="9" spans="1:18" ht="15" customHeight="1" x14ac:dyDescent="0.25">
      <c r="A9" s="82" t="s">
        <v>42</v>
      </c>
      <c r="B9" s="83">
        <v>62</v>
      </c>
      <c r="C9" s="83">
        <v>396</v>
      </c>
      <c r="D9" s="83">
        <v>558</v>
      </c>
      <c r="E9" s="83">
        <v>113</v>
      </c>
      <c r="F9" s="83">
        <v>956</v>
      </c>
      <c r="G9" s="83">
        <v>15</v>
      </c>
      <c r="H9" s="83">
        <v>37</v>
      </c>
      <c r="I9" s="83">
        <v>199</v>
      </c>
      <c r="J9" s="83">
        <v>821</v>
      </c>
      <c r="K9" s="83">
        <v>76</v>
      </c>
      <c r="L9" s="83">
        <v>1283</v>
      </c>
      <c r="M9" s="83">
        <v>39</v>
      </c>
      <c r="N9" s="83">
        <v>0</v>
      </c>
      <c r="O9" s="83">
        <v>104</v>
      </c>
      <c r="P9" s="83">
        <v>267</v>
      </c>
      <c r="Q9" s="183">
        <v>3190</v>
      </c>
    </row>
    <row r="10" spans="1:18" ht="15" customHeight="1" x14ac:dyDescent="0.25">
      <c r="A10" s="82" t="s">
        <v>34</v>
      </c>
      <c r="B10" s="83">
        <v>2352</v>
      </c>
      <c r="C10" s="83">
        <v>28042</v>
      </c>
      <c r="D10" s="83">
        <v>39615</v>
      </c>
      <c r="E10" s="83">
        <v>1491</v>
      </c>
      <c r="F10" s="83">
        <v>1578</v>
      </c>
      <c r="G10" s="83">
        <v>1159</v>
      </c>
      <c r="H10" s="83">
        <v>242</v>
      </c>
      <c r="I10" s="83">
        <v>21998</v>
      </c>
      <c r="J10" s="83">
        <v>5396</v>
      </c>
      <c r="K10" s="83">
        <v>403</v>
      </c>
      <c r="L10" s="83">
        <v>18580</v>
      </c>
      <c r="M10" s="83">
        <v>253</v>
      </c>
      <c r="N10" s="83">
        <v>8118</v>
      </c>
      <c r="O10" s="83">
        <v>1649</v>
      </c>
      <c r="P10" s="83">
        <v>1881</v>
      </c>
      <c r="Q10" s="183">
        <v>64629</v>
      </c>
    </row>
    <row r="11" spans="1:18" ht="15" customHeight="1" x14ac:dyDescent="0.25">
      <c r="A11" s="82" t="s">
        <v>22</v>
      </c>
      <c r="B11" s="83">
        <v>191</v>
      </c>
      <c r="C11" s="83">
        <v>6474</v>
      </c>
      <c r="D11" s="83">
        <v>8057</v>
      </c>
      <c r="E11" s="83">
        <v>453</v>
      </c>
      <c r="F11" s="83">
        <v>459</v>
      </c>
      <c r="G11" s="83">
        <v>68</v>
      </c>
      <c r="H11" s="83">
        <v>23</v>
      </c>
      <c r="I11" s="83">
        <v>6381</v>
      </c>
      <c r="J11" s="83">
        <v>1160</v>
      </c>
      <c r="K11" s="83">
        <v>127</v>
      </c>
      <c r="L11" s="83">
        <v>5811</v>
      </c>
      <c r="M11" s="83">
        <v>52</v>
      </c>
      <c r="N11" s="83">
        <v>2944</v>
      </c>
      <c r="O11" s="83">
        <v>364</v>
      </c>
      <c r="P11" s="83">
        <v>302</v>
      </c>
      <c r="Q11" s="183">
        <v>13671</v>
      </c>
    </row>
    <row r="12" spans="1:18" ht="15" customHeight="1" x14ac:dyDescent="0.25">
      <c r="A12" s="82" t="s">
        <v>9</v>
      </c>
      <c r="B12" s="83">
        <v>97</v>
      </c>
      <c r="C12" s="83">
        <v>197</v>
      </c>
      <c r="D12" s="83">
        <v>477</v>
      </c>
      <c r="E12" s="83">
        <v>439</v>
      </c>
      <c r="F12" s="83">
        <v>1102</v>
      </c>
      <c r="G12" s="83">
        <v>8</v>
      </c>
      <c r="H12" s="83">
        <v>37</v>
      </c>
      <c r="I12" s="83">
        <v>389</v>
      </c>
      <c r="J12" s="83">
        <v>2132</v>
      </c>
      <c r="K12" s="83">
        <v>2351</v>
      </c>
      <c r="L12" s="83">
        <v>835</v>
      </c>
      <c r="M12" s="83">
        <v>163</v>
      </c>
      <c r="N12" s="83">
        <v>1218</v>
      </c>
      <c r="O12" s="83">
        <v>204</v>
      </c>
      <c r="P12" s="83">
        <v>1513</v>
      </c>
      <c r="Q12" s="183">
        <v>6670</v>
      </c>
    </row>
    <row r="13" spans="1:18" ht="15" customHeight="1" x14ac:dyDescent="0.25">
      <c r="A13" s="82" t="s">
        <v>21</v>
      </c>
      <c r="B13" s="83">
        <v>4961</v>
      </c>
      <c r="C13" s="83">
        <v>6448</v>
      </c>
      <c r="D13" s="83">
        <v>24404</v>
      </c>
      <c r="E13" s="83">
        <v>2170</v>
      </c>
      <c r="F13" s="83">
        <v>1645</v>
      </c>
      <c r="G13" s="83">
        <v>1737</v>
      </c>
      <c r="H13" s="83">
        <v>251</v>
      </c>
      <c r="I13" s="83">
        <v>5593</v>
      </c>
      <c r="J13" s="83">
        <v>5969</v>
      </c>
      <c r="K13" s="83">
        <v>310</v>
      </c>
      <c r="L13" s="83">
        <v>25616</v>
      </c>
      <c r="M13" s="83">
        <v>1286</v>
      </c>
      <c r="N13" s="83">
        <v>5881</v>
      </c>
      <c r="O13" s="83">
        <v>1928</v>
      </c>
      <c r="P13" s="83">
        <v>1037</v>
      </c>
      <c r="Q13" s="183">
        <v>44228</v>
      </c>
    </row>
    <row r="14" spans="1:18" ht="15" customHeight="1" x14ac:dyDescent="0.25">
      <c r="A14" s="82" t="s">
        <v>35</v>
      </c>
      <c r="B14" s="83">
        <v>4283</v>
      </c>
      <c r="C14" s="83">
        <v>2065</v>
      </c>
      <c r="D14" s="83">
        <v>11036</v>
      </c>
      <c r="E14" s="83">
        <v>2702</v>
      </c>
      <c r="F14" s="83">
        <v>1519</v>
      </c>
      <c r="G14" s="83">
        <v>17</v>
      </c>
      <c r="H14" s="83">
        <v>74</v>
      </c>
      <c r="I14" s="83">
        <v>3087</v>
      </c>
      <c r="J14" s="83">
        <v>3846</v>
      </c>
      <c r="K14" s="83">
        <v>825</v>
      </c>
      <c r="L14" s="83">
        <v>16110</v>
      </c>
      <c r="M14" s="83">
        <v>295</v>
      </c>
      <c r="N14" s="83">
        <v>13915</v>
      </c>
      <c r="O14" s="83">
        <v>1391</v>
      </c>
      <c r="P14" s="83">
        <v>1226</v>
      </c>
      <c r="Q14" s="183">
        <v>33704</v>
      </c>
    </row>
    <row r="15" spans="1:18" ht="15" customHeight="1" x14ac:dyDescent="0.25">
      <c r="A15" s="82" t="s">
        <v>8</v>
      </c>
      <c r="B15" s="83">
        <v>1346</v>
      </c>
      <c r="C15" s="83">
        <v>1497</v>
      </c>
      <c r="D15" s="83">
        <v>9993</v>
      </c>
      <c r="E15" s="83">
        <v>3084</v>
      </c>
      <c r="F15" s="83">
        <v>414</v>
      </c>
      <c r="G15" s="83">
        <v>5</v>
      </c>
      <c r="H15" s="83">
        <v>24</v>
      </c>
      <c r="I15" s="83">
        <v>2546</v>
      </c>
      <c r="J15" s="83">
        <v>1070</v>
      </c>
      <c r="K15" s="83">
        <v>179</v>
      </c>
      <c r="L15" s="83">
        <v>10752</v>
      </c>
      <c r="M15" s="83">
        <v>109</v>
      </c>
      <c r="N15" s="83">
        <v>6302</v>
      </c>
      <c r="O15" s="83">
        <v>442</v>
      </c>
      <c r="P15" s="83">
        <v>217</v>
      </c>
      <c r="Q15" s="183">
        <v>20206</v>
      </c>
    </row>
    <row r="16" spans="1:18" ht="15" customHeight="1" x14ac:dyDescent="0.25">
      <c r="A16" s="82" t="s">
        <v>36</v>
      </c>
      <c r="B16" s="83">
        <v>10270</v>
      </c>
      <c r="C16" s="83">
        <v>1335</v>
      </c>
      <c r="D16" s="83">
        <v>16217</v>
      </c>
      <c r="E16" s="83">
        <v>3703</v>
      </c>
      <c r="F16" s="83">
        <v>475</v>
      </c>
      <c r="G16" s="83">
        <v>65</v>
      </c>
      <c r="H16" s="83">
        <v>54</v>
      </c>
      <c r="I16" s="83">
        <v>5070</v>
      </c>
      <c r="J16" s="83">
        <v>2041</v>
      </c>
      <c r="K16" s="83">
        <v>145</v>
      </c>
      <c r="L16" s="83">
        <v>14574</v>
      </c>
      <c r="M16" s="83">
        <v>782</v>
      </c>
      <c r="N16" s="83">
        <v>7973</v>
      </c>
      <c r="O16" s="83">
        <v>569</v>
      </c>
      <c r="P16" s="83">
        <v>353</v>
      </c>
      <c r="Q16" s="183">
        <v>29776</v>
      </c>
    </row>
    <row r="17" spans="1:18" ht="15" customHeight="1" x14ac:dyDescent="0.25">
      <c r="A17" s="82" t="s">
        <v>7</v>
      </c>
      <c r="B17" s="83">
        <v>4062</v>
      </c>
      <c r="C17" s="83">
        <v>2590</v>
      </c>
      <c r="D17" s="83">
        <v>12172</v>
      </c>
      <c r="E17" s="83">
        <v>2200</v>
      </c>
      <c r="F17" s="83">
        <v>1408</v>
      </c>
      <c r="G17" s="83">
        <v>17</v>
      </c>
      <c r="H17" s="83">
        <v>132</v>
      </c>
      <c r="I17" s="83">
        <v>1188</v>
      </c>
      <c r="J17" s="83">
        <v>6649</v>
      </c>
      <c r="K17" s="83">
        <v>448</v>
      </c>
      <c r="L17" s="83">
        <v>24731</v>
      </c>
      <c r="M17" s="83">
        <v>297</v>
      </c>
      <c r="N17" s="83">
        <v>6439</v>
      </c>
      <c r="O17" s="83">
        <v>2028</v>
      </c>
      <c r="P17" s="83">
        <v>2537</v>
      </c>
      <c r="Q17" s="183">
        <v>40869</v>
      </c>
    </row>
    <row r="18" spans="1:18" ht="15" customHeight="1" x14ac:dyDescent="0.25">
      <c r="A18" s="82" t="s">
        <v>6</v>
      </c>
      <c r="B18" s="83">
        <v>5804</v>
      </c>
      <c r="C18" s="83">
        <v>1441</v>
      </c>
      <c r="D18" s="83">
        <v>13304</v>
      </c>
      <c r="E18" s="83">
        <v>2891</v>
      </c>
      <c r="F18" s="83">
        <v>1806</v>
      </c>
      <c r="G18" s="83">
        <v>24</v>
      </c>
      <c r="H18" s="83">
        <v>208</v>
      </c>
      <c r="I18" s="83">
        <v>724</v>
      </c>
      <c r="J18" s="83">
        <v>4001</v>
      </c>
      <c r="K18" s="83">
        <v>166</v>
      </c>
      <c r="L18" s="83">
        <v>16799</v>
      </c>
      <c r="M18" s="83">
        <v>179</v>
      </c>
      <c r="N18" s="83">
        <v>8465</v>
      </c>
      <c r="O18" s="83">
        <v>1581</v>
      </c>
      <c r="P18" s="83">
        <v>307</v>
      </c>
      <c r="Q18" s="183">
        <v>32589</v>
      </c>
    </row>
    <row r="19" spans="1:18" ht="15" customHeight="1" x14ac:dyDescent="0.25">
      <c r="A19" s="82" t="s">
        <v>37</v>
      </c>
      <c r="B19" s="83">
        <v>7149</v>
      </c>
      <c r="C19" s="83">
        <v>507</v>
      </c>
      <c r="D19" s="83">
        <v>9793</v>
      </c>
      <c r="E19" s="83">
        <v>2350</v>
      </c>
      <c r="F19" s="83">
        <v>355</v>
      </c>
      <c r="G19" s="83">
        <v>5</v>
      </c>
      <c r="H19" s="83">
        <v>27</v>
      </c>
      <c r="I19" s="83">
        <v>1178</v>
      </c>
      <c r="J19" s="83">
        <v>902</v>
      </c>
      <c r="K19" s="83">
        <v>35</v>
      </c>
      <c r="L19" s="83">
        <v>7934</v>
      </c>
      <c r="M19" s="83">
        <v>87</v>
      </c>
      <c r="N19" s="83">
        <v>3272</v>
      </c>
      <c r="O19" s="83">
        <v>733</v>
      </c>
      <c r="P19" s="83">
        <v>36</v>
      </c>
      <c r="Q19" s="183">
        <v>15493</v>
      </c>
    </row>
    <row r="20" spans="1:18" ht="15" customHeight="1" x14ac:dyDescent="0.25">
      <c r="A20" s="82" t="s">
        <v>5</v>
      </c>
      <c r="B20" s="83">
        <v>9828</v>
      </c>
      <c r="C20" s="83">
        <v>3688</v>
      </c>
      <c r="D20" s="83">
        <v>23601</v>
      </c>
      <c r="E20" s="83">
        <v>3600</v>
      </c>
      <c r="F20" s="83">
        <v>2418</v>
      </c>
      <c r="G20" s="83">
        <v>20</v>
      </c>
      <c r="H20" s="83">
        <v>106</v>
      </c>
      <c r="I20" s="83">
        <v>1751</v>
      </c>
      <c r="J20" s="83">
        <v>10270</v>
      </c>
      <c r="K20" s="83">
        <v>532</v>
      </c>
      <c r="L20" s="83">
        <v>26302</v>
      </c>
      <c r="M20" s="83">
        <v>219</v>
      </c>
      <c r="N20" s="83">
        <v>5702</v>
      </c>
      <c r="O20" s="83">
        <v>3139</v>
      </c>
      <c r="P20" s="83">
        <v>2611</v>
      </c>
      <c r="Q20" s="183">
        <v>51646</v>
      </c>
    </row>
    <row r="21" spans="1:18" ht="15" customHeight="1" x14ac:dyDescent="0.25">
      <c r="A21" s="82" t="s">
        <v>38</v>
      </c>
      <c r="B21" s="83">
        <v>31030</v>
      </c>
      <c r="C21" s="83">
        <v>139</v>
      </c>
      <c r="D21" s="83">
        <v>37296</v>
      </c>
      <c r="E21" s="83">
        <v>8138</v>
      </c>
      <c r="F21" s="83">
        <v>1051</v>
      </c>
      <c r="G21" s="83">
        <v>16</v>
      </c>
      <c r="H21" s="83">
        <v>172</v>
      </c>
      <c r="I21" s="83">
        <v>1563</v>
      </c>
      <c r="J21" s="83">
        <v>8200</v>
      </c>
      <c r="K21" s="83">
        <v>447</v>
      </c>
      <c r="L21" s="83">
        <v>11455</v>
      </c>
      <c r="M21" s="83">
        <v>1238</v>
      </c>
      <c r="N21" s="83">
        <v>42421</v>
      </c>
      <c r="O21" s="83">
        <v>10105</v>
      </c>
      <c r="P21" s="83">
        <v>1136</v>
      </c>
      <c r="Q21" s="183">
        <v>91926</v>
      </c>
    </row>
    <row r="22" spans="1:18" ht="15" customHeight="1" x14ac:dyDescent="0.25">
      <c r="A22" s="82" t="s">
        <v>4</v>
      </c>
      <c r="B22" s="83">
        <v>11327</v>
      </c>
      <c r="C22" s="83">
        <v>335</v>
      </c>
      <c r="D22" s="83">
        <v>15858</v>
      </c>
      <c r="E22" s="83">
        <v>2619</v>
      </c>
      <c r="F22" s="83">
        <v>345</v>
      </c>
      <c r="G22" s="83">
        <v>16</v>
      </c>
      <c r="H22" s="83">
        <v>22</v>
      </c>
      <c r="I22" s="83">
        <v>282</v>
      </c>
      <c r="J22" s="83">
        <v>2047</v>
      </c>
      <c r="K22" s="83">
        <v>167</v>
      </c>
      <c r="L22" s="83">
        <v>8712</v>
      </c>
      <c r="M22" s="83">
        <v>248</v>
      </c>
      <c r="N22" s="83">
        <v>10629</v>
      </c>
      <c r="O22" s="83">
        <v>1808</v>
      </c>
      <c r="P22" s="83">
        <v>332</v>
      </c>
      <c r="Q22" s="183">
        <v>27297</v>
      </c>
    </row>
    <row r="23" spans="1:18" ht="15" customHeight="1" x14ac:dyDescent="0.25">
      <c r="A23" s="82" t="s">
        <v>3</v>
      </c>
      <c r="B23" s="83">
        <v>4193</v>
      </c>
      <c r="C23" s="83">
        <v>856</v>
      </c>
      <c r="D23" s="83">
        <v>13049</v>
      </c>
      <c r="E23" s="83">
        <v>3002</v>
      </c>
      <c r="F23" s="83">
        <v>1624</v>
      </c>
      <c r="G23" s="83">
        <v>11</v>
      </c>
      <c r="H23" s="83">
        <v>68</v>
      </c>
      <c r="I23" s="83">
        <v>232</v>
      </c>
      <c r="J23" s="83">
        <v>5677</v>
      </c>
      <c r="K23" s="83">
        <v>214</v>
      </c>
      <c r="L23" s="83">
        <v>19720</v>
      </c>
      <c r="M23" s="83">
        <v>254</v>
      </c>
      <c r="N23" s="83">
        <v>8135</v>
      </c>
      <c r="O23" s="83">
        <v>8417</v>
      </c>
      <c r="P23" s="83">
        <v>691</v>
      </c>
      <c r="Q23" s="183">
        <v>48316</v>
      </c>
    </row>
    <row r="24" spans="1:18" ht="15" customHeight="1" x14ac:dyDescent="0.25">
      <c r="A24" s="82" t="s">
        <v>2</v>
      </c>
      <c r="B24" s="83">
        <v>31678</v>
      </c>
      <c r="C24" s="83">
        <v>80</v>
      </c>
      <c r="D24" s="83">
        <v>37023</v>
      </c>
      <c r="E24" s="83">
        <v>7403</v>
      </c>
      <c r="F24" s="83">
        <v>388</v>
      </c>
      <c r="G24" s="83">
        <v>4</v>
      </c>
      <c r="H24" s="83">
        <v>132</v>
      </c>
      <c r="I24" s="83">
        <v>747</v>
      </c>
      <c r="J24" s="83">
        <v>7946</v>
      </c>
      <c r="K24" s="83">
        <v>474</v>
      </c>
      <c r="L24" s="83">
        <v>31389</v>
      </c>
      <c r="M24" s="83">
        <v>488</v>
      </c>
      <c r="N24" s="83">
        <v>34455</v>
      </c>
      <c r="O24" s="83">
        <v>6781</v>
      </c>
      <c r="P24" s="83">
        <v>3937</v>
      </c>
      <c r="Q24" s="183">
        <v>91301</v>
      </c>
    </row>
    <row r="25" spans="1:18" ht="15" customHeight="1" x14ac:dyDescent="0.25">
      <c r="A25" s="82" t="s">
        <v>1</v>
      </c>
      <c r="B25" s="83">
        <v>4289</v>
      </c>
      <c r="C25" s="83">
        <v>269</v>
      </c>
      <c r="D25" s="83">
        <v>10420</v>
      </c>
      <c r="E25" s="83">
        <v>2738</v>
      </c>
      <c r="F25" s="83">
        <v>720</v>
      </c>
      <c r="G25" s="83">
        <v>1</v>
      </c>
      <c r="H25" s="83">
        <v>74</v>
      </c>
      <c r="I25" s="83">
        <v>806</v>
      </c>
      <c r="J25" s="83">
        <v>4220</v>
      </c>
      <c r="K25" s="83">
        <v>230</v>
      </c>
      <c r="L25" s="83">
        <v>21968</v>
      </c>
      <c r="M25" s="83">
        <v>206</v>
      </c>
      <c r="N25" s="83">
        <v>4634</v>
      </c>
      <c r="O25" s="83">
        <v>1085</v>
      </c>
      <c r="P25" s="83">
        <v>866</v>
      </c>
      <c r="Q25" s="183">
        <v>30958</v>
      </c>
    </row>
    <row r="26" spans="1:18" ht="15" customHeight="1" x14ac:dyDescent="0.25">
      <c r="A26" s="75" t="s">
        <v>23</v>
      </c>
      <c r="B26" s="76">
        <f t="shared" ref="B26:Q26" si="0">SUM(B5:B25)</f>
        <v>136043</v>
      </c>
      <c r="C26" s="76">
        <f t="shared" si="0"/>
        <v>85556</v>
      </c>
      <c r="D26" s="76">
        <f t="shared" si="0"/>
        <v>325313</v>
      </c>
      <c r="E26" s="76">
        <f t="shared" si="0"/>
        <v>52615</v>
      </c>
      <c r="F26" s="76">
        <f t="shared" si="0"/>
        <v>23357</v>
      </c>
      <c r="G26" s="76">
        <f t="shared" si="0"/>
        <v>4644</v>
      </c>
      <c r="H26" s="76">
        <f t="shared" si="0"/>
        <v>1868</v>
      </c>
      <c r="I26" s="76">
        <f t="shared" si="0"/>
        <v>62064</v>
      </c>
      <c r="J26" s="76">
        <f t="shared" si="0"/>
        <v>81324</v>
      </c>
      <c r="K26" s="76">
        <f t="shared" si="0"/>
        <v>8373</v>
      </c>
      <c r="L26" s="76">
        <f t="shared" si="0"/>
        <v>304442</v>
      </c>
      <c r="M26" s="76">
        <f t="shared" si="0"/>
        <v>6660</v>
      </c>
      <c r="N26" s="76">
        <f t="shared" si="0"/>
        <v>184317</v>
      </c>
      <c r="O26" s="76">
        <f t="shared" si="0"/>
        <v>45289</v>
      </c>
      <c r="P26" s="76">
        <f t="shared" si="0"/>
        <v>22447</v>
      </c>
      <c r="Q26" s="76">
        <f t="shared" si="0"/>
        <v>721618</v>
      </c>
      <c r="R26" s="21"/>
    </row>
    <row r="27" spans="1:18" ht="15" customHeight="1" x14ac:dyDescent="0.25">
      <c r="A27" s="75" t="s">
        <v>228</v>
      </c>
      <c r="B27" s="77">
        <f t="shared" ref="B27:Q27" si="1">+B28+B29</f>
        <v>10784</v>
      </c>
      <c r="C27" s="77">
        <f t="shared" si="1"/>
        <v>70754</v>
      </c>
      <c r="D27" s="77">
        <f t="shared" si="1"/>
        <v>115551</v>
      </c>
      <c r="E27" s="77">
        <f t="shared" si="1"/>
        <v>8185</v>
      </c>
      <c r="F27" s="77">
        <f t="shared" si="1"/>
        <v>10834</v>
      </c>
      <c r="G27" s="77">
        <f t="shared" si="1"/>
        <v>4443</v>
      </c>
      <c r="H27" s="77">
        <f t="shared" si="1"/>
        <v>775</v>
      </c>
      <c r="I27" s="77">
        <f t="shared" si="1"/>
        <v>42890</v>
      </c>
      <c r="J27" s="77">
        <f t="shared" si="1"/>
        <v>24455</v>
      </c>
      <c r="K27" s="77">
        <f t="shared" si="1"/>
        <v>4511</v>
      </c>
      <c r="L27" s="77">
        <f t="shared" si="1"/>
        <v>93996</v>
      </c>
      <c r="M27" s="77">
        <f t="shared" si="1"/>
        <v>2258</v>
      </c>
      <c r="N27" s="77">
        <f t="shared" si="1"/>
        <v>31975</v>
      </c>
      <c r="O27" s="77">
        <f t="shared" si="1"/>
        <v>7210</v>
      </c>
      <c r="P27" s="77">
        <f t="shared" si="1"/>
        <v>8198</v>
      </c>
      <c r="Q27" s="77">
        <f t="shared" si="1"/>
        <v>207537</v>
      </c>
      <c r="R27" s="21"/>
    </row>
    <row r="28" spans="1:18" ht="15" customHeight="1" x14ac:dyDescent="0.25">
      <c r="A28" s="78" t="s">
        <v>229</v>
      </c>
      <c r="B28" s="79">
        <f t="shared" ref="B28:Q28" si="2">+B5+B6+B7+B12</f>
        <v>3134</v>
      </c>
      <c r="C28" s="79">
        <f t="shared" si="2"/>
        <v>29302</v>
      </c>
      <c r="D28" s="79">
        <f t="shared" si="2"/>
        <v>42279</v>
      </c>
      <c r="E28" s="79">
        <f t="shared" si="2"/>
        <v>3906</v>
      </c>
      <c r="F28" s="79">
        <f t="shared" si="2"/>
        <v>5094</v>
      </c>
      <c r="G28" s="79">
        <f t="shared" si="2"/>
        <v>1461</v>
      </c>
      <c r="H28" s="79">
        <f t="shared" si="2"/>
        <v>201</v>
      </c>
      <c r="I28" s="79">
        <f t="shared" si="2"/>
        <v>8576</v>
      </c>
      <c r="J28" s="79">
        <f t="shared" si="2"/>
        <v>9851</v>
      </c>
      <c r="K28" s="79">
        <f t="shared" si="2"/>
        <v>3488</v>
      </c>
      <c r="L28" s="79">
        <f t="shared" si="2"/>
        <v>40259</v>
      </c>
      <c r="M28" s="79">
        <f t="shared" si="2"/>
        <v>576</v>
      </c>
      <c r="N28" s="79">
        <f t="shared" si="2"/>
        <v>15032</v>
      </c>
      <c r="O28" s="79">
        <f t="shared" si="2"/>
        <v>3052</v>
      </c>
      <c r="P28" s="79">
        <f t="shared" si="2"/>
        <v>4542</v>
      </c>
      <c r="Q28" s="79">
        <f t="shared" si="2"/>
        <v>76922</v>
      </c>
    </row>
    <row r="29" spans="1:18" ht="15" customHeight="1" x14ac:dyDescent="0.25">
      <c r="A29" s="78" t="s">
        <v>230</v>
      </c>
      <c r="B29" s="79">
        <f t="shared" ref="B29:Q29" si="3">+B8+B9+B10+B11+B13</f>
        <v>7650</v>
      </c>
      <c r="C29" s="79">
        <f t="shared" si="3"/>
        <v>41452</v>
      </c>
      <c r="D29" s="79">
        <f t="shared" si="3"/>
        <v>73272</v>
      </c>
      <c r="E29" s="79">
        <f t="shared" si="3"/>
        <v>4279</v>
      </c>
      <c r="F29" s="79">
        <f t="shared" si="3"/>
        <v>5740</v>
      </c>
      <c r="G29" s="79">
        <f t="shared" si="3"/>
        <v>2982</v>
      </c>
      <c r="H29" s="79">
        <f t="shared" si="3"/>
        <v>574</v>
      </c>
      <c r="I29" s="79">
        <f t="shared" si="3"/>
        <v>34314</v>
      </c>
      <c r="J29" s="79">
        <f t="shared" si="3"/>
        <v>14604</v>
      </c>
      <c r="K29" s="79">
        <f t="shared" si="3"/>
        <v>1023</v>
      </c>
      <c r="L29" s="79">
        <f t="shared" si="3"/>
        <v>53737</v>
      </c>
      <c r="M29" s="79">
        <f t="shared" si="3"/>
        <v>1682</v>
      </c>
      <c r="N29" s="79">
        <f t="shared" si="3"/>
        <v>16943</v>
      </c>
      <c r="O29" s="79">
        <f t="shared" si="3"/>
        <v>4158</v>
      </c>
      <c r="P29" s="79">
        <f t="shared" si="3"/>
        <v>3656</v>
      </c>
      <c r="Q29" s="79">
        <f t="shared" si="3"/>
        <v>130615</v>
      </c>
    </row>
    <row r="30" spans="1:18" ht="15" customHeight="1" x14ac:dyDescent="0.25">
      <c r="A30" s="75" t="s">
        <v>39</v>
      </c>
      <c r="B30" s="77">
        <f t="shared" ref="B30:Q30" si="4">+B14+B15+B16+B17</f>
        <v>19961</v>
      </c>
      <c r="C30" s="77">
        <f t="shared" si="4"/>
        <v>7487</v>
      </c>
      <c r="D30" s="77">
        <f t="shared" si="4"/>
        <v>49418</v>
      </c>
      <c r="E30" s="77">
        <f t="shared" si="4"/>
        <v>11689</v>
      </c>
      <c r="F30" s="77">
        <f t="shared" si="4"/>
        <v>3816</v>
      </c>
      <c r="G30" s="77">
        <f t="shared" si="4"/>
        <v>104</v>
      </c>
      <c r="H30" s="77">
        <f t="shared" si="4"/>
        <v>284</v>
      </c>
      <c r="I30" s="77">
        <f t="shared" si="4"/>
        <v>11891</v>
      </c>
      <c r="J30" s="77">
        <f t="shared" si="4"/>
        <v>13606</v>
      </c>
      <c r="K30" s="77">
        <f t="shared" si="4"/>
        <v>1597</v>
      </c>
      <c r="L30" s="77">
        <f t="shared" si="4"/>
        <v>66167</v>
      </c>
      <c r="M30" s="77">
        <f t="shared" si="4"/>
        <v>1483</v>
      </c>
      <c r="N30" s="77">
        <f t="shared" si="4"/>
        <v>34629</v>
      </c>
      <c r="O30" s="77">
        <f t="shared" si="4"/>
        <v>4430</v>
      </c>
      <c r="P30" s="77">
        <f t="shared" si="4"/>
        <v>4333</v>
      </c>
      <c r="Q30" s="77">
        <f t="shared" si="4"/>
        <v>124555</v>
      </c>
    </row>
    <row r="31" spans="1:18" ht="15" customHeight="1" x14ac:dyDescent="0.25">
      <c r="A31" s="75" t="s">
        <v>231</v>
      </c>
      <c r="B31" s="77">
        <f t="shared" ref="B31:Q31" si="5">+B32+B33</f>
        <v>105298</v>
      </c>
      <c r="C31" s="77">
        <f t="shared" si="5"/>
        <v>7315</v>
      </c>
      <c r="D31" s="77">
        <f t="shared" si="5"/>
        <v>160344</v>
      </c>
      <c r="E31" s="77">
        <f t="shared" si="5"/>
        <v>32741</v>
      </c>
      <c r="F31" s="77">
        <f t="shared" si="5"/>
        <v>8707</v>
      </c>
      <c r="G31" s="77">
        <f t="shared" si="5"/>
        <v>97</v>
      </c>
      <c r="H31" s="77">
        <f t="shared" si="5"/>
        <v>809</v>
      </c>
      <c r="I31" s="77">
        <f t="shared" si="5"/>
        <v>7283</v>
      </c>
      <c r="J31" s="77">
        <f t="shared" si="5"/>
        <v>43263</v>
      </c>
      <c r="K31" s="77">
        <f t="shared" si="5"/>
        <v>2265</v>
      </c>
      <c r="L31" s="77">
        <f t="shared" si="5"/>
        <v>144279</v>
      </c>
      <c r="M31" s="77">
        <f t="shared" si="5"/>
        <v>2919</v>
      </c>
      <c r="N31" s="77">
        <f t="shared" si="5"/>
        <v>117713</v>
      </c>
      <c r="O31" s="77">
        <f t="shared" si="5"/>
        <v>33649</v>
      </c>
      <c r="P31" s="77">
        <f t="shared" si="5"/>
        <v>9916</v>
      </c>
      <c r="Q31" s="77">
        <f t="shared" si="5"/>
        <v>389526</v>
      </c>
      <c r="R31" s="21"/>
    </row>
    <row r="32" spans="1:18" ht="15" customHeight="1" x14ac:dyDescent="0.25">
      <c r="A32" s="78" t="s">
        <v>59</v>
      </c>
      <c r="B32" s="79">
        <f t="shared" ref="B32:Q32" si="6">+B18+B19+B20+B21+B22+B23</f>
        <v>69331</v>
      </c>
      <c r="C32" s="79">
        <f t="shared" si="6"/>
        <v>6966</v>
      </c>
      <c r="D32" s="79">
        <f t="shared" si="6"/>
        <v>112901</v>
      </c>
      <c r="E32" s="79">
        <f t="shared" si="6"/>
        <v>22600</v>
      </c>
      <c r="F32" s="79">
        <f t="shared" si="6"/>
        <v>7599</v>
      </c>
      <c r="G32" s="79">
        <f t="shared" si="6"/>
        <v>92</v>
      </c>
      <c r="H32" s="79">
        <f t="shared" si="6"/>
        <v>603</v>
      </c>
      <c r="I32" s="79">
        <f t="shared" si="6"/>
        <v>5730</v>
      </c>
      <c r="J32" s="79">
        <f t="shared" si="6"/>
        <v>31097</v>
      </c>
      <c r="K32" s="79">
        <f t="shared" si="6"/>
        <v>1561</v>
      </c>
      <c r="L32" s="79">
        <f t="shared" si="6"/>
        <v>90922</v>
      </c>
      <c r="M32" s="79">
        <f t="shared" si="6"/>
        <v>2225</v>
      </c>
      <c r="N32" s="79">
        <f t="shared" si="6"/>
        <v>78624</v>
      </c>
      <c r="O32" s="79">
        <f t="shared" si="6"/>
        <v>25783</v>
      </c>
      <c r="P32" s="79">
        <f t="shared" si="6"/>
        <v>5113</v>
      </c>
      <c r="Q32" s="79">
        <f t="shared" si="6"/>
        <v>267267</v>
      </c>
    </row>
    <row r="33" spans="1:17" ht="11.5" x14ac:dyDescent="0.25">
      <c r="A33" s="80" t="s">
        <v>60</v>
      </c>
      <c r="B33" s="81">
        <f t="shared" ref="B33:Q33" si="7">+B24+B25</f>
        <v>35967</v>
      </c>
      <c r="C33" s="81">
        <f t="shared" si="7"/>
        <v>349</v>
      </c>
      <c r="D33" s="81">
        <f t="shared" si="7"/>
        <v>47443</v>
      </c>
      <c r="E33" s="81">
        <f t="shared" si="7"/>
        <v>10141</v>
      </c>
      <c r="F33" s="81">
        <f t="shared" si="7"/>
        <v>1108</v>
      </c>
      <c r="G33" s="81">
        <f t="shared" si="7"/>
        <v>5</v>
      </c>
      <c r="H33" s="81">
        <f t="shared" si="7"/>
        <v>206</v>
      </c>
      <c r="I33" s="81">
        <f t="shared" si="7"/>
        <v>1553</v>
      </c>
      <c r="J33" s="81">
        <f t="shared" si="7"/>
        <v>12166</v>
      </c>
      <c r="K33" s="81">
        <f t="shared" si="7"/>
        <v>704</v>
      </c>
      <c r="L33" s="81">
        <f t="shared" si="7"/>
        <v>53357</v>
      </c>
      <c r="M33" s="81">
        <f t="shared" si="7"/>
        <v>694</v>
      </c>
      <c r="N33" s="81">
        <f t="shared" si="7"/>
        <v>39089</v>
      </c>
      <c r="O33" s="81">
        <f t="shared" si="7"/>
        <v>7866</v>
      </c>
      <c r="P33" s="81">
        <f t="shared" si="7"/>
        <v>4803</v>
      </c>
      <c r="Q33" s="81">
        <f t="shared" si="7"/>
        <v>122259</v>
      </c>
    </row>
  </sheetData>
  <mergeCells count="2">
    <mergeCell ref="A1:Q1"/>
    <mergeCell ref="B2:Q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U35"/>
  <sheetViews>
    <sheetView zoomScaleNormal="100" workbookViewId="0">
      <selection activeCell="G16" sqref="G16"/>
    </sheetView>
  </sheetViews>
  <sheetFormatPr defaultColWidth="9.1796875" defaultRowHeight="10.5" x14ac:dyDescent="0.25"/>
  <cols>
    <col min="1" max="1" width="24.54296875" style="2" customWidth="1"/>
    <col min="2" max="17" width="9.54296875" style="2" customWidth="1"/>
    <col min="18" max="16384" width="9.1796875" style="2"/>
  </cols>
  <sheetData>
    <row r="1" spans="1:21" s="191" customFormat="1" ht="15" customHeight="1" x14ac:dyDescent="0.3">
      <c r="A1" s="379" t="s">
        <v>342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21" ht="15" customHeight="1" x14ac:dyDescent="0.25">
      <c r="A2" s="65"/>
      <c r="B2" s="368" t="s">
        <v>74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21" ht="42" customHeight="1" x14ac:dyDescent="0.25">
      <c r="A3" s="177" t="s">
        <v>51</v>
      </c>
      <c r="B3" s="218" t="s">
        <v>156</v>
      </c>
      <c r="C3" s="218" t="s">
        <v>157</v>
      </c>
      <c r="D3" s="218" t="s">
        <v>158</v>
      </c>
      <c r="E3" s="218" t="s">
        <v>159</v>
      </c>
      <c r="F3" s="218" t="s">
        <v>160</v>
      </c>
      <c r="G3" s="218" t="s">
        <v>163</v>
      </c>
      <c r="H3" s="218" t="s">
        <v>164</v>
      </c>
      <c r="I3" s="218" t="s">
        <v>161</v>
      </c>
      <c r="J3" s="218" t="s">
        <v>192</v>
      </c>
      <c r="K3" s="218" t="s">
        <v>165</v>
      </c>
      <c r="L3" s="218" t="s">
        <v>168</v>
      </c>
      <c r="M3" s="218" t="s">
        <v>166</v>
      </c>
      <c r="N3" s="218" t="s">
        <v>162</v>
      </c>
      <c r="O3" s="218" t="s">
        <v>167</v>
      </c>
      <c r="P3" s="218" t="s">
        <v>243</v>
      </c>
      <c r="Q3" s="217" t="s">
        <v>155</v>
      </c>
      <c r="S3" s="402"/>
      <c r="T3" s="403"/>
      <c r="U3" s="403"/>
    </row>
    <row r="4" spans="1:21" ht="3.75" customHeight="1" x14ac:dyDescent="0.25">
      <c r="A4" s="53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6"/>
      <c r="S4" s="403"/>
      <c r="T4" s="403"/>
      <c r="U4" s="403"/>
    </row>
    <row r="5" spans="1:21" ht="15" customHeight="1" x14ac:dyDescent="0.25">
      <c r="A5" s="82" t="s">
        <v>33</v>
      </c>
      <c r="B5" s="215">
        <v>6033</v>
      </c>
      <c r="C5" s="215">
        <v>147038</v>
      </c>
      <c r="D5" s="214">
        <v>365398</v>
      </c>
      <c r="E5" s="214">
        <v>7604</v>
      </c>
      <c r="F5" s="214">
        <v>1218</v>
      </c>
      <c r="G5" s="214">
        <v>407</v>
      </c>
      <c r="H5" s="214">
        <v>96</v>
      </c>
      <c r="I5" s="214">
        <v>24583</v>
      </c>
      <c r="J5" s="214">
        <v>7665</v>
      </c>
      <c r="K5" s="214">
        <v>342</v>
      </c>
      <c r="L5" s="214">
        <v>145577</v>
      </c>
      <c r="M5" s="214">
        <v>488</v>
      </c>
      <c r="N5" s="214">
        <v>17085</v>
      </c>
      <c r="O5" s="214">
        <v>3588</v>
      </c>
      <c r="P5" s="214">
        <v>852</v>
      </c>
      <c r="Q5" s="214">
        <v>574904</v>
      </c>
      <c r="R5" s="21"/>
      <c r="S5" s="403"/>
      <c r="T5" s="403"/>
      <c r="U5" s="403"/>
    </row>
    <row r="6" spans="1:21" ht="15" customHeight="1" x14ac:dyDescent="0.25">
      <c r="A6" s="82" t="s">
        <v>13</v>
      </c>
      <c r="B6" s="83">
        <v>7</v>
      </c>
      <c r="C6" s="83">
        <v>23</v>
      </c>
      <c r="D6" s="83">
        <v>90</v>
      </c>
      <c r="E6" s="83">
        <v>6</v>
      </c>
      <c r="F6" s="83">
        <v>77</v>
      </c>
      <c r="G6" s="83">
        <v>0</v>
      </c>
      <c r="H6" s="83">
        <v>0</v>
      </c>
      <c r="I6" s="83">
        <v>12</v>
      </c>
      <c r="J6" s="83">
        <v>35</v>
      </c>
      <c r="K6" s="83">
        <v>3</v>
      </c>
      <c r="L6" s="83">
        <v>1665</v>
      </c>
      <c r="M6" s="83">
        <v>0</v>
      </c>
      <c r="N6" s="83">
        <v>54</v>
      </c>
      <c r="O6" s="83">
        <v>179</v>
      </c>
      <c r="P6" s="83">
        <v>2</v>
      </c>
      <c r="Q6" s="183">
        <v>2124</v>
      </c>
      <c r="R6" s="21"/>
      <c r="S6" s="403"/>
      <c r="T6" s="403"/>
      <c r="U6" s="403"/>
    </row>
    <row r="7" spans="1:21" ht="15" customHeight="1" x14ac:dyDescent="0.25">
      <c r="A7" s="82" t="s">
        <v>10</v>
      </c>
      <c r="B7" s="83">
        <v>16545</v>
      </c>
      <c r="C7" s="83">
        <v>194174</v>
      </c>
      <c r="D7" s="83">
        <v>410242</v>
      </c>
      <c r="E7" s="83">
        <v>8620</v>
      </c>
      <c r="F7" s="83">
        <v>790</v>
      </c>
      <c r="G7" s="83">
        <v>1653</v>
      </c>
      <c r="H7" s="83">
        <v>178</v>
      </c>
      <c r="I7" s="83">
        <v>38928</v>
      </c>
      <c r="J7" s="83">
        <v>14949</v>
      </c>
      <c r="K7" s="83">
        <v>1181</v>
      </c>
      <c r="L7" s="83">
        <v>258931</v>
      </c>
      <c r="M7" s="83">
        <v>843</v>
      </c>
      <c r="N7" s="83">
        <v>15340</v>
      </c>
      <c r="O7" s="83">
        <v>4852</v>
      </c>
      <c r="P7" s="83">
        <v>2879</v>
      </c>
      <c r="Q7" s="183">
        <v>759385</v>
      </c>
      <c r="R7" s="21"/>
      <c r="S7" s="403"/>
      <c r="T7" s="403"/>
      <c r="U7" s="403"/>
    </row>
    <row r="8" spans="1:21" ht="15" customHeight="1" x14ac:dyDescent="0.25">
      <c r="A8" s="82" t="s">
        <v>41</v>
      </c>
      <c r="B8" s="83">
        <v>109</v>
      </c>
      <c r="C8" s="83">
        <v>213</v>
      </c>
      <c r="D8" s="83">
        <v>1234</v>
      </c>
      <c r="E8" s="83">
        <v>56</v>
      </c>
      <c r="F8" s="83">
        <v>650</v>
      </c>
      <c r="G8" s="83">
        <v>0</v>
      </c>
      <c r="H8" s="83">
        <v>11</v>
      </c>
      <c r="I8" s="83">
        <v>251</v>
      </c>
      <c r="J8" s="83">
        <v>805</v>
      </c>
      <c r="K8" s="83">
        <v>153</v>
      </c>
      <c r="L8" s="83">
        <v>12269</v>
      </c>
      <c r="M8" s="83">
        <v>67</v>
      </c>
      <c r="N8" s="83">
        <v>1160</v>
      </c>
      <c r="O8" s="83">
        <v>88</v>
      </c>
      <c r="P8" s="83">
        <v>181</v>
      </c>
      <c r="Q8" s="183">
        <v>16927</v>
      </c>
      <c r="R8" s="21"/>
    </row>
    <row r="9" spans="1:21" ht="15" customHeight="1" x14ac:dyDescent="0.25">
      <c r="A9" s="82" t="s">
        <v>42</v>
      </c>
      <c r="B9" s="83">
        <v>174</v>
      </c>
      <c r="C9" s="83">
        <v>632</v>
      </c>
      <c r="D9" s="83">
        <v>1132</v>
      </c>
      <c r="E9" s="83">
        <v>35</v>
      </c>
      <c r="F9" s="83">
        <v>443</v>
      </c>
      <c r="G9" s="83">
        <v>3</v>
      </c>
      <c r="H9" s="83">
        <v>8</v>
      </c>
      <c r="I9" s="83">
        <v>103</v>
      </c>
      <c r="J9" s="83">
        <v>398</v>
      </c>
      <c r="K9" s="83">
        <v>30</v>
      </c>
      <c r="L9" s="83">
        <v>5702</v>
      </c>
      <c r="M9" s="83">
        <v>6</v>
      </c>
      <c r="N9" s="83">
        <v>366</v>
      </c>
      <c r="O9" s="83">
        <v>87</v>
      </c>
      <c r="P9" s="83">
        <v>198</v>
      </c>
      <c r="Q9" s="183">
        <v>8511</v>
      </c>
      <c r="R9" s="21"/>
    </row>
    <row r="10" spans="1:21" ht="15" customHeight="1" x14ac:dyDescent="0.25">
      <c r="A10" s="82" t="s">
        <v>34</v>
      </c>
      <c r="B10" s="83">
        <v>16758</v>
      </c>
      <c r="C10" s="83">
        <v>161648</v>
      </c>
      <c r="D10" s="83">
        <v>302164</v>
      </c>
      <c r="E10" s="83">
        <v>5472</v>
      </c>
      <c r="F10" s="83">
        <v>3052</v>
      </c>
      <c r="G10" s="83">
        <v>9520</v>
      </c>
      <c r="H10" s="83">
        <v>553</v>
      </c>
      <c r="I10" s="83">
        <v>126853</v>
      </c>
      <c r="J10" s="83">
        <v>14187</v>
      </c>
      <c r="K10" s="83">
        <v>262</v>
      </c>
      <c r="L10" s="83">
        <v>89727</v>
      </c>
      <c r="M10" s="83">
        <v>1179</v>
      </c>
      <c r="N10" s="83">
        <v>15108</v>
      </c>
      <c r="O10" s="83">
        <v>3263</v>
      </c>
      <c r="P10" s="83">
        <v>2528</v>
      </c>
      <c r="Q10" s="183">
        <v>573869</v>
      </c>
      <c r="R10" s="21"/>
    </row>
    <row r="11" spans="1:21" ht="15" customHeight="1" x14ac:dyDescent="0.25">
      <c r="A11" s="82" t="s">
        <v>22</v>
      </c>
      <c r="B11" s="83">
        <v>1368</v>
      </c>
      <c r="C11" s="83">
        <v>47580</v>
      </c>
      <c r="D11" s="83">
        <v>73463</v>
      </c>
      <c r="E11" s="83">
        <v>1810</v>
      </c>
      <c r="F11" s="83">
        <v>255</v>
      </c>
      <c r="G11" s="83">
        <v>454</v>
      </c>
      <c r="H11" s="83">
        <v>32</v>
      </c>
      <c r="I11" s="83">
        <v>42113</v>
      </c>
      <c r="J11" s="83">
        <v>1317</v>
      </c>
      <c r="K11" s="83">
        <v>134</v>
      </c>
      <c r="L11" s="83">
        <v>30670</v>
      </c>
      <c r="M11" s="83">
        <v>30</v>
      </c>
      <c r="N11" s="83">
        <v>6485</v>
      </c>
      <c r="O11" s="83">
        <v>1236</v>
      </c>
      <c r="P11" s="83">
        <v>131</v>
      </c>
      <c r="Q11" s="183">
        <v>158130</v>
      </c>
      <c r="R11" s="21"/>
    </row>
    <row r="12" spans="1:21" ht="15" customHeight="1" x14ac:dyDescent="0.25">
      <c r="A12" s="82" t="s">
        <v>9</v>
      </c>
      <c r="B12" s="83">
        <v>383</v>
      </c>
      <c r="C12" s="83">
        <v>185</v>
      </c>
      <c r="D12" s="83">
        <v>1585</v>
      </c>
      <c r="E12" s="83">
        <v>214</v>
      </c>
      <c r="F12" s="83">
        <v>412</v>
      </c>
      <c r="G12" s="83">
        <v>14</v>
      </c>
      <c r="H12" s="83">
        <v>9</v>
      </c>
      <c r="I12" s="83">
        <v>470</v>
      </c>
      <c r="J12" s="83">
        <v>1131</v>
      </c>
      <c r="K12" s="83">
        <v>2661</v>
      </c>
      <c r="L12" s="83">
        <v>2894</v>
      </c>
      <c r="M12" s="83">
        <v>74</v>
      </c>
      <c r="N12" s="83">
        <v>1601</v>
      </c>
      <c r="O12" s="83">
        <v>150</v>
      </c>
      <c r="P12" s="83">
        <v>683</v>
      </c>
      <c r="Q12" s="183">
        <v>11898</v>
      </c>
      <c r="R12" s="21"/>
    </row>
    <row r="13" spans="1:21" ht="15" customHeight="1" x14ac:dyDescent="0.25">
      <c r="A13" s="82" t="s">
        <v>21</v>
      </c>
      <c r="B13" s="83">
        <v>52608</v>
      </c>
      <c r="C13" s="83">
        <v>68607</v>
      </c>
      <c r="D13" s="83">
        <v>329034</v>
      </c>
      <c r="E13" s="83">
        <v>13604</v>
      </c>
      <c r="F13" s="83">
        <v>5169</v>
      </c>
      <c r="G13" s="83">
        <v>16246</v>
      </c>
      <c r="H13" s="83">
        <v>1547</v>
      </c>
      <c r="I13" s="83">
        <v>55205</v>
      </c>
      <c r="J13" s="83">
        <v>37073</v>
      </c>
      <c r="K13" s="83">
        <v>276</v>
      </c>
      <c r="L13" s="83">
        <v>361918</v>
      </c>
      <c r="M13" s="83">
        <v>16942</v>
      </c>
      <c r="N13" s="83">
        <v>15578</v>
      </c>
      <c r="O13" s="83">
        <v>9971</v>
      </c>
      <c r="P13" s="83">
        <v>912</v>
      </c>
      <c r="Q13" s="183">
        <v>863473</v>
      </c>
      <c r="R13" s="21"/>
    </row>
    <row r="14" spans="1:21" ht="15" customHeight="1" x14ac:dyDescent="0.25">
      <c r="A14" s="82" t="s">
        <v>35</v>
      </c>
      <c r="B14" s="83">
        <v>54211</v>
      </c>
      <c r="C14" s="83">
        <v>9214</v>
      </c>
      <c r="D14" s="83">
        <v>133457</v>
      </c>
      <c r="E14" s="83">
        <v>19376</v>
      </c>
      <c r="F14" s="83">
        <v>793</v>
      </c>
      <c r="G14" s="83">
        <v>55</v>
      </c>
      <c r="H14" s="83">
        <v>71</v>
      </c>
      <c r="I14" s="83">
        <v>27008</v>
      </c>
      <c r="J14" s="83">
        <v>7870</v>
      </c>
      <c r="K14" s="83">
        <v>1106</v>
      </c>
      <c r="L14" s="83">
        <v>180329</v>
      </c>
      <c r="M14" s="83">
        <v>1279</v>
      </c>
      <c r="N14" s="83">
        <v>63141</v>
      </c>
      <c r="O14" s="83">
        <v>5599</v>
      </c>
      <c r="P14" s="83">
        <v>746</v>
      </c>
      <c r="Q14" s="183">
        <v>440829</v>
      </c>
      <c r="R14" s="21"/>
    </row>
    <row r="15" spans="1:21" ht="15" customHeight="1" x14ac:dyDescent="0.25">
      <c r="A15" s="82" t="s">
        <v>8</v>
      </c>
      <c r="B15" s="83">
        <v>11680</v>
      </c>
      <c r="C15" s="83">
        <v>5942</v>
      </c>
      <c r="D15" s="83">
        <v>77983</v>
      </c>
      <c r="E15" s="83">
        <v>15032</v>
      </c>
      <c r="F15" s="83">
        <v>324</v>
      </c>
      <c r="G15" s="83">
        <v>1</v>
      </c>
      <c r="H15" s="83">
        <v>15</v>
      </c>
      <c r="I15" s="83">
        <v>20557</v>
      </c>
      <c r="J15" s="83">
        <v>2521</v>
      </c>
      <c r="K15" s="83">
        <v>140</v>
      </c>
      <c r="L15" s="83">
        <v>64772</v>
      </c>
      <c r="M15" s="83">
        <v>426</v>
      </c>
      <c r="N15" s="83">
        <v>17247</v>
      </c>
      <c r="O15" s="83">
        <v>1434</v>
      </c>
      <c r="P15" s="83">
        <v>147</v>
      </c>
      <c r="Q15" s="183">
        <v>200601</v>
      </c>
      <c r="R15" s="21"/>
    </row>
    <row r="16" spans="1:21" ht="15" customHeight="1" x14ac:dyDescent="0.25">
      <c r="A16" s="82" t="s">
        <v>36</v>
      </c>
      <c r="B16" s="83">
        <v>99960</v>
      </c>
      <c r="C16" s="83">
        <v>3669</v>
      </c>
      <c r="D16" s="83">
        <v>151016</v>
      </c>
      <c r="E16" s="83">
        <v>21756</v>
      </c>
      <c r="F16" s="83">
        <v>212</v>
      </c>
      <c r="G16" s="83">
        <v>612</v>
      </c>
      <c r="H16" s="83">
        <v>122</v>
      </c>
      <c r="I16" s="83">
        <v>44162</v>
      </c>
      <c r="J16" s="83">
        <v>5417</v>
      </c>
      <c r="K16" s="83">
        <v>245</v>
      </c>
      <c r="L16" s="83">
        <v>117836</v>
      </c>
      <c r="M16" s="83">
        <v>5489</v>
      </c>
      <c r="N16" s="83">
        <v>18186</v>
      </c>
      <c r="O16" s="83">
        <v>2762</v>
      </c>
      <c r="P16" s="83">
        <v>106</v>
      </c>
      <c r="Q16" s="183">
        <v>367921</v>
      </c>
      <c r="R16" s="21"/>
    </row>
    <row r="17" spans="1:18" ht="15" customHeight="1" x14ac:dyDescent="0.25">
      <c r="A17" s="82" t="s">
        <v>7</v>
      </c>
      <c r="B17" s="83">
        <v>44570</v>
      </c>
      <c r="C17" s="83">
        <v>9654</v>
      </c>
      <c r="D17" s="83">
        <v>108278</v>
      </c>
      <c r="E17" s="83">
        <v>12381</v>
      </c>
      <c r="F17" s="83">
        <v>1759</v>
      </c>
      <c r="G17" s="83">
        <v>34</v>
      </c>
      <c r="H17" s="83">
        <v>305</v>
      </c>
      <c r="I17" s="83">
        <v>8284</v>
      </c>
      <c r="J17" s="83">
        <v>23887</v>
      </c>
      <c r="K17" s="83">
        <v>633</v>
      </c>
      <c r="L17" s="83">
        <v>186326</v>
      </c>
      <c r="M17" s="83">
        <v>866</v>
      </c>
      <c r="N17" s="83">
        <v>18354</v>
      </c>
      <c r="O17" s="83">
        <v>6060</v>
      </c>
      <c r="P17" s="83">
        <v>6089</v>
      </c>
      <c r="Q17" s="183">
        <v>373256</v>
      </c>
      <c r="R17" s="21"/>
    </row>
    <row r="18" spans="1:18" ht="15" customHeight="1" x14ac:dyDescent="0.25">
      <c r="A18" s="82" t="s">
        <v>6</v>
      </c>
      <c r="B18" s="83">
        <v>26006</v>
      </c>
      <c r="C18" s="83">
        <v>3513</v>
      </c>
      <c r="D18" s="83">
        <v>57868</v>
      </c>
      <c r="E18" s="83">
        <v>9482</v>
      </c>
      <c r="F18" s="83">
        <v>3925</v>
      </c>
      <c r="G18" s="83">
        <v>29</v>
      </c>
      <c r="H18" s="83">
        <v>672</v>
      </c>
      <c r="I18" s="83">
        <v>3204</v>
      </c>
      <c r="J18" s="83">
        <v>11561</v>
      </c>
      <c r="K18" s="83">
        <v>89</v>
      </c>
      <c r="L18" s="83">
        <v>69442</v>
      </c>
      <c r="M18" s="83">
        <v>426</v>
      </c>
      <c r="N18" s="83">
        <v>13560</v>
      </c>
      <c r="O18" s="83">
        <v>3818</v>
      </c>
      <c r="P18" s="83">
        <v>145</v>
      </c>
      <c r="Q18" s="183">
        <v>174222</v>
      </c>
      <c r="R18" s="21"/>
    </row>
    <row r="19" spans="1:18" ht="15" customHeight="1" x14ac:dyDescent="0.25">
      <c r="A19" s="82" t="s">
        <v>37</v>
      </c>
      <c r="B19" s="83">
        <v>41527</v>
      </c>
      <c r="C19" s="83">
        <v>1129</v>
      </c>
      <c r="D19" s="83">
        <v>64551</v>
      </c>
      <c r="E19" s="83">
        <v>9700</v>
      </c>
      <c r="F19" s="83">
        <v>84</v>
      </c>
      <c r="G19" s="83">
        <v>1</v>
      </c>
      <c r="H19" s="83">
        <v>85</v>
      </c>
      <c r="I19" s="83">
        <v>6923</v>
      </c>
      <c r="J19" s="83">
        <v>2364</v>
      </c>
      <c r="K19" s="83">
        <v>41</v>
      </c>
      <c r="L19" s="83">
        <v>39615</v>
      </c>
      <c r="M19" s="83">
        <v>358</v>
      </c>
      <c r="N19" s="83">
        <v>6575</v>
      </c>
      <c r="O19" s="83">
        <v>2565</v>
      </c>
      <c r="P19" s="83">
        <v>10</v>
      </c>
      <c r="Q19" s="183">
        <v>132873</v>
      </c>
      <c r="R19" s="21"/>
    </row>
    <row r="20" spans="1:18" ht="15" customHeight="1" x14ac:dyDescent="0.25">
      <c r="A20" s="82" t="s">
        <v>5</v>
      </c>
      <c r="B20" s="83">
        <v>40401</v>
      </c>
      <c r="C20" s="83">
        <v>8457</v>
      </c>
      <c r="D20" s="83">
        <v>103932</v>
      </c>
      <c r="E20" s="83">
        <v>6839</v>
      </c>
      <c r="F20" s="83">
        <v>2169</v>
      </c>
      <c r="G20" s="83">
        <v>6</v>
      </c>
      <c r="H20" s="83">
        <v>184</v>
      </c>
      <c r="I20" s="83">
        <v>5210</v>
      </c>
      <c r="J20" s="83">
        <v>20633</v>
      </c>
      <c r="K20" s="83">
        <v>447</v>
      </c>
      <c r="L20" s="83">
        <v>103834</v>
      </c>
      <c r="M20" s="83">
        <v>243</v>
      </c>
      <c r="N20" s="83">
        <v>8020</v>
      </c>
      <c r="O20" s="83">
        <v>4683</v>
      </c>
      <c r="P20" s="83">
        <v>6830</v>
      </c>
      <c r="Q20" s="183">
        <v>263030</v>
      </c>
      <c r="R20" s="21"/>
    </row>
    <row r="21" spans="1:18" ht="15" customHeight="1" x14ac:dyDescent="0.25">
      <c r="A21" s="82" t="s">
        <v>38</v>
      </c>
      <c r="B21" s="83">
        <v>285483</v>
      </c>
      <c r="C21" s="83">
        <v>599</v>
      </c>
      <c r="D21" s="83">
        <v>374116</v>
      </c>
      <c r="E21" s="83">
        <v>53060</v>
      </c>
      <c r="F21" s="83">
        <v>1312</v>
      </c>
      <c r="G21" s="83">
        <v>19</v>
      </c>
      <c r="H21" s="83">
        <v>465</v>
      </c>
      <c r="I21" s="83">
        <v>9510</v>
      </c>
      <c r="J21" s="83">
        <v>44301</v>
      </c>
      <c r="K21" s="83">
        <v>304</v>
      </c>
      <c r="L21" s="83">
        <v>83144</v>
      </c>
      <c r="M21" s="83">
        <v>3792</v>
      </c>
      <c r="N21" s="83">
        <v>79768</v>
      </c>
      <c r="O21" s="83">
        <v>17103</v>
      </c>
      <c r="P21" s="83">
        <v>1257</v>
      </c>
      <c r="Q21" s="183">
        <v>668153</v>
      </c>
      <c r="R21" s="21"/>
    </row>
    <row r="22" spans="1:18" ht="15" customHeight="1" x14ac:dyDescent="0.25">
      <c r="A22" s="82" t="s">
        <v>4</v>
      </c>
      <c r="B22" s="83">
        <v>98795</v>
      </c>
      <c r="C22" s="83">
        <v>450</v>
      </c>
      <c r="D22" s="83">
        <v>148951</v>
      </c>
      <c r="E22" s="83">
        <v>21364</v>
      </c>
      <c r="F22" s="83">
        <v>121</v>
      </c>
      <c r="G22" s="83">
        <v>50</v>
      </c>
      <c r="H22" s="83">
        <v>51</v>
      </c>
      <c r="I22" s="83">
        <v>1293</v>
      </c>
      <c r="J22" s="83">
        <v>8827</v>
      </c>
      <c r="K22" s="83">
        <v>78</v>
      </c>
      <c r="L22" s="83">
        <v>53008</v>
      </c>
      <c r="M22" s="83">
        <v>405</v>
      </c>
      <c r="N22" s="83">
        <v>35006</v>
      </c>
      <c r="O22" s="83">
        <v>5917</v>
      </c>
      <c r="P22" s="83">
        <v>876</v>
      </c>
      <c r="Q22" s="183">
        <v>275949</v>
      </c>
      <c r="R22" s="21"/>
    </row>
    <row r="23" spans="1:18" ht="15" customHeight="1" x14ac:dyDescent="0.25">
      <c r="A23" s="82" t="s">
        <v>3</v>
      </c>
      <c r="B23" s="83">
        <v>18578</v>
      </c>
      <c r="C23" s="83">
        <v>1656</v>
      </c>
      <c r="D23" s="83">
        <v>52425</v>
      </c>
      <c r="E23" s="83">
        <v>5422</v>
      </c>
      <c r="F23" s="83">
        <v>3157</v>
      </c>
      <c r="G23" s="83">
        <v>4</v>
      </c>
      <c r="H23" s="83">
        <v>96</v>
      </c>
      <c r="I23" s="83">
        <v>507</v>
      </c>
      <c r="J23" s="83">
        <v>9875</v>
      </c>
      <c r="K23" s="83">
        <v>153</v>
      </c>
      <c r="L23" s="83">
        <v>65529</v>
      </c>
      <c r="M23" s="83">
        <v>382</v>
      </c>
      <c r="N23" s="83">
        <v>13805</v>
      </c>
      <c r="O23" s="83">
        <v>14004</v>
      </c>
      <c r="P23" s="83">
        <v>694</v>
      </c>
      <c r="Q23" s="183">
        <v>166052</v>
      </c>
      <c r="R23" s="21"/>
    </row>
    <row r="24" spans="1:18" ht="15" customHeight="1" x14ac:dyDescent="0.25">
      <c r="A24" s="82" t="s">
        <v>2</v>
      </c>
      <c r="B24" s="83">
        <v>213343</v>
      </c>
      <c r="C24" s="83">
        <v>267</v>
      </c>
      <c r="D24" s="83">
        <v>265316</v>
      </c>
      <c r="E24" s="83">
        <v>38362</v>
      </c>
      <c r="F24" s="83">
        <v>1008</v>
      </c>
      <c r="G24" s="83">
        <v>1</v>
      </c>
      <c r="H24" s="83">
        <v>584</v>
      </c>
      <c r="I24" s="83">
        <v>1034</v>
      </c>
      <c r="J24" s="83">
        <v>22200</v>
      </c>
      <c r="K24" s="83">
        <v>402</v>
      </c>
      <c r="L24" s="83">
        <v>240284</v>
      </c>
      <c r="M24" s="83">
        <v>1336</v>
      </c>
      <c r="N24" s="83">
        <v>93197</v>
      </c>
      <c r="O24" s="83">
        <v>14713</v>
      </c>
      <c r="P24" s="83">
        <v>9178</v>
      </c>
      <c r="Q24" s="183">
        <v>687615</v>
      </c>
      <c r="R24" s="21"/>
    </row>
    <row r="25" spans="1:18" ht="15" customHeight="1" x14ac:dyDescent="0.25">
      <c r="A25" s="82" t="s">
        <v>1</v>
      </c>
      <c r="B25" s="83">
        <v>31825</v>
      </c>
      <c r="C25" s="83">
        <v>2118</v>
      </c>
      <c r="D25" s="83">
        <v>119379</v>
      </c>
      <c r="E25" s="83">
        <v>14498</v>
      </c>
      <c r="F25" s="83">
        <v>990</v>
      </c>
      <c r="G25" s="83">
        <v>0</v>
      </c>
      <c r="H25" s="83">
        <v>229</v>
      </c>
      <c r="I25" s="83">
        <v>1637</v>
      </c>
      <c r="J25" s="83">
        <v>13731</v>
      </c>
      <c r="K25" s="83">
        <v>135</v>
      </c>
      <c r="L25" s="83">
        <v>297277</v>
      </c>
      <c r="M25" s="83">
        <v>726</v>
      </c>
      <c r="N25" s="83">
        <v>24148</v>
      </c>
      <c r="O25" s="83">
        <v>6185</v>
      </c>
      <c r="P25" s="83">
        <v>756</v>
      </c>
      <c r="Q25" s="183">
        <v>479692</v>
      </c>
      <c r="R25" s="21"/>
    </row>
    <row r="26" spans="1:18" ht="15" customHeight="1" x14ac:dyDescent="0.25">
      <c r="A26" s="75" t="s">
        <v>23</v>
      </c>
      <c r="B26" s="76">
        <f t="shared" ref="B26:Q26" si="0">SUM(B5:B25)</f>
        <v>1060364</v>
      </c>
      <c r="C26" s="76">
        <f t="shared" si="0"/>
        <v>666768</v>
      </c>
      <c r="D26" s="76">
        <f t="shared" si="0"/>
        <v>3141614</v>
      </c>
      <c r="E26" s="76">
        <f t="shared" si="0"/>
        <v>264693</v>
      </c>
      <c r="F26" s="76">
        <f t="shared" si="0"/>
        <v>27920</v>
      </c>
      <c r="G26" s="76">
        <f t="shared" si="0"/>
        <v>29109</v>
      </c>
      <c r="H26" s="76">
        <f t="shared" si="0"/>
        <v>5313</v>
      </c>
      <c r="I26" s="76">
        <f t="shared" si="0"/>
        <v>417847</v>
      </c>
      <c r="J26" s="76">
        <f t="shared" si="0"/>
        <v>250747</v>
      </c>
      <c r="K26" s="76">
        <f t="shared" si="0"/>
        <v>8815</v>
      </c>
      <c r="L26" s="76">
        <f t="shared" si="0"/>
        <v>2410749</v>
      </c>
      <c r="M26" s="76">
        <f t="shared" si="0"/>
        <v>35357</v>
      </c>
      <c r="N26" s="76">
        <f t="shared" si="0"/>
        <v>463784</v>
      </c>
      <c r="O26" s="76">
        <f t="shared" si="0"/>
        <v>108257</v>
      </c>
      <c r="P26" s="76">
        <f t="shared" si="0"/>
        <v>35200</v>
      </c>
      <c r="Q26" s="76">
        <f t="shared" si="0"/>
        <v>7199414</v>
      </c>
      <c r="R26" s="21"/>
    </row>
    <row r="27" spans="1:18" ht="15" customHeight="1" x14ac:dyDescent="0.25">
      <c r="A27" s="75" t="s">
        <v>228</v>
      </c>
      <c r="B27" s="77">
        <f t="shared" ref="B27:Q27" si="1">+B28+B29</f>
        <v>93985</v>
      </c>
      <c r="C27" s="77">
        <f t="shared" si="1"/>
        <v>620100</v>
      </c>
      <c r="D27" s="77">
        <f t="shared" si="1"/>
        <v>1484342</v>
      </c>
      <c r="E27" s="77">
        <f t="shared" si="1"/>
        <v>37421</v>
      </c>
      <c r="F27" s="77">
        <f t="shared" si="1"/>
        <v>12066</v>
      </c>
      <c r="G27" s="77">
        <f t="shared" si="1"/>
        <v>28297</v>
      </c>
      <c r="H27" s="77">
        <f t="shared" si="1"/>
        <v>2434</v>
      </c>
      <c r="I27" s="77">
        <f t="shared" si="1"/>
        <v>288518</v>
      </c>
      <c r="J27" s="77">
        <f t="shared" si="1"/>
        <v>77560</v>
      </c>
      <c r="K27" s="77">
        <f t="shared" si="1"/>
        <v>5042</v>
      </c>
      <c r="L27" s="77">
        <f t="shared" si="1"/>
        <v>909353</v>
      </c>
      <c r="M27" s="77">
        <f t="shared" si="1"/>
        <v>19629</v>
      </c>
      <c r="N27" s="77">
        <f t="shared" si="1"/>
        <v>72777</v>
      </c>
      <c r="O27" s="77">
        <f t="shared" si="1"/>
        <v>23414</v>
      </c>
      <c r="P27" s="77">
        <f t="shared" si="1"/>
        <v>8366</v>
      </c>
      <c r="Q27" s="77">
        <f t="shared" si="1"/>
        <v>2969221</v>
      </c>
      <c r="R27" s="21"/>
    </row>
    <row r="28" spans="1:18" ht="15" customHeight="1" x14ac:dyDescent="0.25">
      <c r="A28" s="78" t="s">
        <v>229</v>
      </c>
      <c r="B28" s="79">
        <f t="shared" ref="B28:Q28" si="2">+B5+B6+B7+B12</f>
        <v>22968</v>
      </c>
      <c r="C28" s="79">
        <f t="shared" si="2"/>
        <v>341420</v>
      </c>
      <c r="D28" s="79">
        <f t="shared" si="2"/>
        <v>777315</v>
      </c>
      <c r="E28" s="79">
        <f t="shared" si="2"/>
        <v>16444</v>
      </c>
      <c r="F28" s="79">
        <f t="shared" si="2"/>
        <v>2497</v>
      </c>
      <c r="G28" s="79">
        <f t="shared" si="2"/>
        <v>2074</v>
      </c>
      <c r="H28" s="79">
        <f t="shared" si="2"/>
        <v>283</v>
      </c>
      <c r="I28" s="79">
        <f t="shared" si="2"/>
        <v>63993</v>
      </c>
      <c r="J28" s="79">
        <f t="shared" si="2"/>
        <v>23780</v>
      </c>
      <c r="K28" s="79">
        <f t="shared" si="2"/>
        <v>4187</v>
      </c>
      <c r="L28" s="79">
        <f t="shared" si="2"/>
        <v>409067</v>
      </c>
      <c r="M28" s="79">
        <f t="shared" si="2"/>
        <v>1405</v>
      </c>
      <c r="N28" s="79">
        <f t="shared" si="2"/>
        <v>34080</v>
      </c>
      <c r="O28" s="79">
        <f t="shared" si="2"/>
        <v>8769</v>
      </c>
      <c r="P28" s="79">
        <f t="shared" si="2"/>
        <v>4416</v>
      </c>
      <c r="Q28" s="79">
        <f t="shared" si="2"/>
        <v>1348311</v>
      </c>
      <c r="R28" s="21"/>
    </row>
    <row r="29" spans="1:18" ht="15" customHeight="1" x14ac:dyDescent="0.25">
      <c r="A29" s="78" t="s">
        <v>230</v>
      </c>
      <c r="B29" s="79">
        <f t="shared" ref="B29:Q29" si="3">+B8+B9+B10+B11+B13</f>
        <v>71017</v>
      </c>
      <c r="C29" s="79">
        <f t="shared" si="3"/>
        <v>278680</v>
      </c>
      <c r="D29" s="79">
        <f t="shared" si="3"/>
        <v>707027</v>
      </c>
      <c r="E29" s="79">
        <f t="shared" si="3"/>
        <v>20977</v>
      </c>
      <c r="F29" s="79">
        <f t="shared" si="3"/>
        <v>9569</v>
      </c>
      <c r="G29" s="79">
        <f t="shared" si="3"/>
        <v>26223</v>
      </c>
      <c r="H29" s="79">
        <f t="shared" si="3"/>
        <v>2151</v>
      </c>
      <c r="I29" s="79">
        <f t="shared" si="3"/>
        <v>224525</v>
      </c>
      <c r="J29" s="79">
        <f t="shared" si="3"/>
        <v>53780</v>
      </c>
      <c r="K29" s="79">
        <f t="shared" si="3"/>
        <v>855</v>
      </c>
      <c r="L29" s="79">
        <f t="shared" si="3"/>
        <v>500286</v>
      </c>
      <c r="M29" s="79">
        <f t="shared" si="3"/>
        <v>18224</v>
      </c>
      <c r="N29" s="79">
        <f t="shared" si="3"/>
        <v>38697</v>
      </c>
      <c r="O29" s="79">
        <f t="shared" si="3"/>
        <v>14645</v>
      </c>
      <c r="P29" s="79">
        <f t="shared" si="3"/>
        <v>3950</v>
      </c>
      <c r="Q29" s="79">
        <f t="shared" si="3"/>
        <v>1620910</v>
      </c>
      <c r="R29" s="21"/>
    </row>
    <row r="30" spans="1:18" ht="15" customHeight="1" x14ac:dyDescent="0.25">
      <c r="A30" s="75" t="s">
        <v>39</v>
      </c>
      <c r="B30" s="77">
        <f t="shared" ref="B30:Q30" si="4">+B14+B15+B16+B17</f>
        <v>210421</v>
      </c>
      <c r="C30" s="77">
        <f t="shared" si="4"/>
        <v>28479</v>
      </c>
      <c r="D30" s="77">
        <f t="shared" si="4"/>
        <v>470734</v>
      </c>
      <c r="E30" s="77">
        <f t="shared" si="4"/>
        <v>68545</v>
      </c>
      <c r="F30" s="77">
        <f t="shared" si="4"/>
        <v>3088</v>
      </c>
      <c r="G30" s="77">
        <f t="shared" si="4"/>
        <v>702</v>
      </c>
      <c r="H30" s="77">
        <f t="shared" si="4"/>
        <v>513</v>
      </c>
      <c r="I30" s="77">
        <f t="shared" si="4"/>
        <v>100011</v>
      </c>
      <c r="J30" s="77">
        <f t="shared" si="4"/>
        <v>39695</v>
      </c>
      <c r="K30" s="77">
        <f t="shared" si="4"/>
        <v>2124</v>
      </c>
      <c r="L30" s="77">
        <f t="shared" si="4"/>
        <v>549263</v>
      </c>
      <c r="M30" s="77">
        <f t="shared" si="4"/>
        <v>8060</v>
      </c>
      <c r="N30" s="77">
        <f t="shared" si="4"/>
        <v>116928</v>
      </c>
      <c r="O30" s="77">
        <f t="shared" si="4"/>
        <v>15855</v>
      </c>
      <c r="P30" s="77">
        <f t="shared" si="4"/>
        <v>7088</v>
      </c>
      <c r="Q30" s="77">
        <f t="shared" si="4"/>
        <v>1382607</v>
      </c>
      <c r="R30" s="21"/>
    </row>
    <row r="31" spans="1:18" ht="15" customHeight="1" x14ac:dyDescent="0.25">
      <c r="A31" s="75" t="s">
        <v>231</v>
      </c>
      <c r="B31" s="77">
        <f t="shared" ref="B31:Q31" si="5">+B32+B33</f>
        <v>755958</v>
      </c>
      <c r="C31" s="77">
        <f t="shared" si="5"/>
        <v>18189</v>
      </c>
      <c r="D31" s="77">
        <f t="shared" si="5"/>
        <v>1186538</v>
      </c>
      <c r="E31" s="77">
        <f t="shared" si="5"/>
        <v>158727</v>
      </c>
      <c r="F31" s="77">
        <f t="shared" si="5"/>
        <v>12766</v>
      </c>
      <c r="G31" s="77">
        <f t="shared" si="5"/>
        <v>110</v>
      </c>
      <c r="H31" s="77">
        <f t="shared" si="5"/>
        <v>2366</v>
      </c>
      <c r="I31" s="77">
        <f t="shared" si="5"/>
        <v>29318</v>
      </c>
      <c r="J31" s="77">
        <f t="shared" si="5"/>
        <v>133492</v>
      </c>
      <c r="K31" s="77">
        <f t="shared" si="5"/>
        <v>1649</v>
      </c>
      <c r="L31" s="77">
        <f t="shared" si="5"/>
        <v>952133</v>
      </c>
      <c r="M31" s="77">
        <f t="shared" si="5"/>
        <v>7668</v>
      </c>
      <c r="N31" s="77">
        <f t="shared" si="5"/>
        <v>274079</v>
      </c>
      <c r="O31" s="77">
        <f t="shared" si="5"/>
        <v>68988</v>
      </c>
      <c r="P31" s="77">
        <f t="shared" si="5"/>
        <v>19746</v>
      </c>
      <c r="Q31" s="77">
        <f t="shared" si="5"/>
        <v>2847586</v>
      </c>
      <c r="R31" s="21"/>
    </row>
    <row r="32" spans="1:18" ht="15" customHeight="1" x14ac:dyDescent="0.25">
      <c r="A32" s="78" t="s">
        <v>59</v>
      </c>
      <c r="B32" s="79">
        <f t="shared" ref="B32:Q32" si="6">+B18+B19+B20+B21+B22+B23</f>
        <v>510790</v>
      </c>
      <c r="C32" s="79">
        <f t="shared" si="6"/>
        <v>15804</v>
      </c>
      <c r="D32" s="79">
        <f t="shared" si="6"/>
        <v>801843</v>
      </c>
      <c r="E32" s="79">
        <f t="shared" si="6"/>
        <v>105867</v>
      </c>
      <c r="F32" s="79">
        <f t="shared" si="6"/>
        <v>10768</v>
      </c>
      <c r="G32" s="79">
        <f t="shared" si="6"/>
        <v>109</v>
      </c>
      <c r="H32" s="79">
        <f t="shared" si="6"/>
        <v>1553</v>
      </c>
      <c r="I32" s="79">
        <f t="shared" si="6"/>
        <v>26647</v>
      </c>
      <c r="J32" s="79">
        <f t="shared" si="6"/>
        <v>97561</v>
      </c>
      <c r="K32" s="79">
        <f t="shared" si="6"/>
        <v>1112</v>
      </c>
      <c r="L32" s="79">
        <f t="shared" si="6"/>
        <v>414572</v>
      </c>
      <c r="M32" s="79">
        <f t="shared" si="6"/>
        <v>5606</v>
      </c>
      <c r="N32" s="79">
        <f t="shared" si="6"/>
        <v>156734</v>
      </c>
      <c r="O32" s="79">
        <f t="shared" si="6"/>
        <v>48090</v>
      </c>
      <c r="P32" s="79">
        <f t="shared" si="6"/>
        <v>9812</v>
      </c>
      <c r="Q32" s="79">
        <f t="shared" si="6"/>
        <v>1680279</v>
      </c>
      <c r="R32" s="21"/>
    </row>
    <row r="33" spans="1:18" ht="11.5" x14ac:dyDescent="0.25">
      <c r="A33" s="80" t="s">
        <v>60</v>
      </c>
      <c r="B33" s="81">
        <f t="shared" ref="B33:Q33" si="7">+B24+B25</f>
        <v>245168</v>
      </c>
      <c r="C33" s="81">
        <f t="shared" si="7"/>
        <v>2385</v>
      </c>
      <c r="D33" s="81">
        <f t="shared" si="7"/>
        <v>384695</v>
      </c>
      <c r="E33" s="81">
        <f t="shared" si="7"/>
        <v>52860</v>
      </c>
      <c r="F33" s="81">
        <f t="shared" si="7"/>
        <v>1998</v>
      </c>
      <c r="G33" s="81">
        <f t="shared" si="7"/>
        <v>1</v>
      </c>
      <c r="H33" s="81">
        <f t="shared" si="7"/>
        <v>813</v>
      </c>
      <c r="I33" s="81">
        <f t="shared" si="7"/>
        <v>2671</v>
      </c>
      <c r="J33" s="81">
        <f t="shared" si="7"/>
        <v>35931</v>
      </c>
      <c r="K33" s="81">
        <f t="shared" si="7"/>
        <v>537</v>
      </c>
      <c r="L33" s="81">
        <f t="shared" si="7"/>
        <v>537561</v>
      </c>
      <c r="M33" s="81">
        <f t="shared" si="7"/>
        <v>2062</v>
      </c>
      <c r="N33" s="81">
        <f t="shared" si="7"/>
        <v>117345</v>
      </c>
      <c r="O33" s="81">
        <f t="shared" si="7"/>
        <v>20898</v>
      </c>
      <c r="P33" s="81">
        <f t="shared" si="7"/>
        <v>9934</v>
      </c>
      <c r="Q33" s="81">
        <f t="shared" si="7"/>
        <v>1167307</v>
      </c>
      <c r="R33" s="21"/>
    </row>
    <row r="34" spans="1:18" ht="11.5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8" ht="11.5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</sheetData>
  <mergeCells count="3">
    <mergeCell ref="A1:Q1"/>
    <mergeCell ref="B2:Q2"/>
    <mergeCell ref="S3:U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AA34"/>
  <sheetViews>
    <sheetView zoomScaleNormal="100" workbookViewId="0">
      <selection activeCell="E21" sqref="E21"/>
    </sheetView>
  </sheetViews>
  <sheetFormatPr defaultColWidth="9.1796875" defaultRowHeight="13" x14ac:dyDescent="0.3"/>
  <cols>
    <col min="1" max="1" width="24.7265625" style="50" customWidth="1"/>
    <col min="2" max="2" width="14.453125" style="50" customWidth="1"/>
    <col min="3" max="27" width="7.7265625" style="50" customWidth="1"/>
    <col min="28" max="16384" width="9.1796875" style="50"/>
  </cols>
  <sheetData>
    <row r="1" spans="1:27" s="191" customFormat="1" ht="15" customHeight="1" x14ac:dyDescent="0.3">
      <c r="A1" s="379" t="s">
        <v>365</v>
      </c>
      <c r="B1" s="379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</row>
    <row r="2" spans="1:27" ht="15" customHeight="1" x14ac:dyDescent="0.3">
      <c r="A2" s="65"/>
      <c r="B2" s="65"/>
      <c r="C2" s="368" t="s">
        <v>99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</row>
    <row r="3" spans="1:27" ht="58.5" customHeight="1" x14ac:dyDescent="0.3">
      <c r="A3" s="177" t="s">
        <v>51</v>
      </c>
      <c r="B3" s="277" t="s">
        <v>366</v>
      </c>
      <c r="C3" s="67" t="s">
        <v>169</v>
      </c>
      <c r="D3" s="67" t="s">
        <v>170</v>
      </c>
      <c r="E3" s="67" t="s">
        <v>196</v>
      </c>
      <c r="F3" s="67" t="s">
        <v>171</v>
      </c>
      <c r="G3" s="67" t="s">
        <v>172</v>
      </c>
      <c r="H3" s="67" t="s">
        <v>193</v>
      </c>
      <c r="I3" s="67" t="s">
        <v>194</v>
      </c>
      <c r="J3" s="67" t="s">
        <v>195</v>
      </c>
      <c r="K3" s="67" t="s">
        <v>197</v>
      </c>
      <c r="L3" s="67" t="s">
        <v>173</v>
      </c>
      <c r="M3" s="67" t="s">
        <v>198</v>
      </c>
      <c r="N3" s="67" t="s">
        <v>174</v>
      </c>
      <c r="O3" s="67" t="s">
        <v>202</v>
      </c>
      <c r="P3" s="67" t="s">
        <v>175</v>
      </c>
      <c r="Q3" s="67" t="s">
        <v>176</v>
      </c>
      <c r="R3" s="67" t="s">
        <v>177</v>
      </c>
      <c r="S3" s="67" t="s">
        <v>178</v>
      </c>
      <c r="T3" s="67" t="s">
        <v>199</v>
      </c>
      <c r="U3" s="67" t="s">
        <v>179</v>
      </c>
      <c r="V3" s="67" t="s">
        <v>200</v>
      </c>
      <c r="W3" s="67" t="s">
        <v>180</v>
      </c>
      <c r="X3" s="67" t="s">
        <v>246</v>
      </c>
      <c r="Y3" s="67" t="s">
        <v>245</v>
      </c>
      <c r="Z3" s="67" t="s">
        <v>201</v>
      </c>
      <c r="AA3" s="67" t="s">
        <v>244</v>
      </c>
    </row>
    <row r="4" spans="1:27" ht="3.75" customHeight="1" x14ac:dyDescent="0.3">
      <c r="A4" s="53"/>
      <c r="B4" s="312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</row>
    <row r="5" spans="1:27" ht="15" customHeight="1" x14ac:dyDescent="0.3">
      <c r="A5" s="82" t="s">
        <v>33</v>
      </c>
      <c r="B5" s="313">
        <v>25758</v>
      </c>
      <c r="C5" s="214">
        <v>3798</v>
      </c>
      <c r="D5" s="214">
        <v>1957</v>
      </c>
      <c r="E5" s="214">
        <v>158</v>
      </c>
      <c r="F5" s="214">
        <v>2709</v>
      </c>
      <c r="G5" s="214">
        <v>527</v>
      </c>
      <c r="H5" s="214">
        <v>1471</v>
      </c>
      <c r="I5" s="214">
        <v>1539</v>
      </c>
      <c r="J5" s="214">
        <v>1783</v>
      </c>
      <c r="K5" s="214">
        <v>131</v>
      </c>
      <c r="L5" s="214">
        <v>356</v>
      </c>
      <c r="M5" s="214">
        <v>299</v>
      </c>
      <c r="N5" s="214">
        <v>1979</v>
      </c>
      <c r="O5" s="214">
        <v>53</v>
      </c>
      <c r="P5" s="214">
        <v>269</v>
      </c>
      <c r="Q5" s="214">
        <v>8325</v>
      </c>
      <c r="R5" s="214">
        <v>2738</v>
      </c>
      <c r="S5" s="214">
        <v>736</v>
      </c>
      <c r="T5" s="214">
        <v>11</v>
      </c>
      <c r="U5" s="214">
        <v>51</v>
      </c>
      <c r="V5" s="214">
        <v>1650</v>
      </c>
      <c r="W5" s="214">
        <v>804</v>
      </c>
      <c r="X5" s="214">
        <v>26</v>
      </c>
      <c r="Y5" s="214">
        <v>110</v>
      </c>
      <c r="Z5" s="214">
        <v>972</v>
      </c>
      <c r="AA5" s="214">
        <v>39</v>
      </c>
    </row>
    <row r="6" spans="1:27" ht="15" customHeight="1" x14ac:dyDescent="0.3">
      <c r="A6" s="82" t="s">
        <v>13</v>
      </c>
      <c r="B6" s="313">
        <v>961</v>
      </c>
      <c r="C6" s="83">
        <v>395</v>
      </c>
      <c r="D6" s="83">
        <v>54</v>
      </c>
      <c r="E6" s="83">
        <v>4</v>
      </c>
      <c r="F6" s="83">
        <v>44</v>
      </c>
      <c r="G6" s="83">
        <v>3</v>
      </c>
      <c r="H6" s="83">
        <v>36</v>
      </c>
      <c r="I6" s="83">
        <v>25</v>
      </c>
      <c r="J6" s="83">
        <v>16</v>
      </c>
      <c r="K6" s="83">
        <v>5</v>
      </c>
      <c r="L6" s="83">
        <v>11</v>
      </c>
      <c r="M6" s="83">
        <v>11</v>
      </c>
      <c r="N6" s="83">
        <v>8</v>
      </c>
      <c r="O6" s="83">
        <v>35</v>
      </c>
      <c r="P6" s="83">
        <v>7</v>
      </c>
      <c r="Q6" s="83">
        <v>18</v>
      </c>
      <c r="R6" s="83">
        <v>62</v>
      </c>
      <c r="S6" s="183">
        <v>84</v>
      </c>
      <c r="T6" s="183">
        <v>0</v>
      </c>
      <c r="U6" s="87">
        <v>1</v>
      </c>
      <c r="V6" s="87">
        <v>62</v>
      </c>
      <c r="W6" s="87">
        <v>10</v>
      </c>
      <c r="X6" s="87">
        <v>1</v>
      </c>
      <c r="Y6" s="87">
        <v>1</v>
      </c>
      <c r="Z6" s="87">
        <v>2</v>
      </c>
      <c r="AA6" s="87">
        <v>1</v>
      </c>
    </row>
    <row r="7" spans="1:27" ht="15" customHeight="1" x14ac:dyDescent="0.3">
      <c r="A7" s="82" t="s">
        <v>10</v>
      </c>
      <c r="B7" s="313">
        <v>13449</v>
      </c>
      <c r="C7" s="83">
        <v>1762</v>
      </c>
      <c r="D7" s="83">
        <v>960</v>
      </c>
      <c r="E7" s="83">
        <v>149</v>
      </c>
      <c r="F7" s="83">
        <v>726</v>
      </c>
      <c r="G7" s="83">
        <v>118</v>
      </c>
      <c r="H7" s="83">
        <v>584</v>
      </c>
      <c r="I7" s="83">
        <v>835</v>
      </c>
      <c r="J7" s="83">
        <v>585</v>
      </c>
      <c r="K7" s="83">
        <v>108</v>
      </c>
      <c r="L7" s="83">
        <v>349</v>
      </c>
      <c r="M7" s="83">
        <v>317</v>
      </c>
      <c r="N7" s="83">
        <v>503</v>
      </c>
      <c r="O7" s="83">
        <v>82</v>
      </c>
      <c r="P7" s="83">
        <v>172</v>
      </c>
      <c r="Q7" s="83">
        <v>386</v>
      </c>
      <c r="R7" s="83">
        <v>513</v>
      </c>
      <c r="S7" s="183">
        <v>351</v>
      </c>
      <c r="T7" s="183">
        <v>6</v>
      </c>
      <c r="U7" s="87">
        <v>19</v>
      </c>
      <c r="V7" s="87">
        <v>1308</v>
      </c>
      <c r="W7" s="87">
        <v>1284</v>
      </c>
      <c r="X7" s="87">
        <v>17</v>
      </c>
      <c r="Y7" s="87">
        <v>71</v>
      </c>
      <c r="Z7" s="87">
        <v>273</v>
      </c>
      <c r="AA7" s="87">
        <v>18</v>
      </c>
    </row>
    <row r="8" spans="1:27" ht="15" customHeight="1" x14ac:dyDescent="0.3">
      <c r="A8" s="82" t="s">
        <v>41</v>
      </c>
      <c r="B8" s="313">
        <v>8369</v>
      </c>
      <c r="C8" s="83">
        <v>6057</v>
      </c>
      <c r="D8" s="83">
        <v>270</v>
      </c>
      <c r="E8" s="83">
        <v>60</v>
      </c>
      <c r="F8" s="83">
        <v>61</v>
      </c>
      <c r="G8" s="83">
        <v>22</v>
      </c>
      <c r="H8" s="83">
        <v>298</v>
      </c>
      <c r="I8" s="83">
        <v>283</v>
      </c>
      <c r="J8" s="83">
        <v>153</v>
      </c>
      <c r="K8" s="83">
        <v>61</v>
      </c>
      <c r="L8" s="83">
        <v>10</v>
      </c>
      <c r="M8" s="83">
        <v>55</v>
      </c>
      <c r="N8" s="83">
        <v>23</v>
      </c>
      <c r="O8" s="83">
        <v>3</v>
      </c>
      <c r="P8" s="83">
        <v>6</v>
      </c>
      <c r="Q8" s="83">
        <v>23</v>
      </c>
      <c r="R8" s="83">
        <v>276</v>
      </c>
      <c r="S8" s="183">
        <v>65</v>
      </c>
      <c r="T8" s="183">
        <v>1</v>
      </c>
      <c r="U8" s="87">
        <v>2</v>
      </c>
      <c r="V8" s="87">
        <v>559</v>
      </c>
      <c r="W8" s="87">
        <v>57</v>
      </c>
      <c r="X8" s="87">
        <v>26</v>
      </c>
      <c r="Y8" s="87">
        <v>1</v>
      </c>
      <c r="Z8" s="87">
        <v>26</v>
      </c>
      <c r="AA8" s="87">
        <v>9</v>
      </c>
    </row>
    <row r="9" spans="1:27" ht="15" customHeight="1" x14ac:dyDescent="0.3">
      <c r="A9" s="82" t="s">
        <v>42</v>
      </c>
      <c r="B9" s="313">
        <v>10854</v>
      </c>
      <c r="C9" s="83">
        <v>4608</v>
      </c>
      <c r="D9" s="83">
        <v>212</v>
      </c>
      <c r="E9" s="83">
        <v>30</v>
      </c>
      <c r="F9" s="83">
        <v>87</v>
      </c>
      <c r="G9" s="83">
        <v>14</v>
      </c>
      <c r="H9" s="83">
        <v>126</v>
      </c>
      <c r="I9" s="83">
        <v>775</v>
      </c>
      <c r="J9" s="83">
        <v>252</v>
      </c>
      <c r="K9" s="83">
        <v>11</v>
      </c>
      <c r="L9" s="83">
        <v>36</v>
      </c>
      <c r="M9" s="83">
        <v>26</v>
      </c>
      <c r="N9" s="83">
        <v>224</v>
      </c>
      <c r="O9" s="83">
        <v>5</v>
      </c>
      <c r="P9" s="83">
        <v>20</v>
      </c>
      <c r="Q9" s="83">
        <v>45</v>
      </c>
      <c r="R9" s="83">
        <v>274</v>
      </c>
      <c r="S9" s="183">
        <v>133</v>
      </c>
      <c r="T9" s="183">
        <v>1</v>
      </c>
      <c r="U9" s="87">
        <v>6</v>
      </c>
      <c r="V9" s="87">
        <v>813</v>
      </c>
      <c r="W9" s="87">
        <v>113</v>
      </c>
      <c r="X9" s="87">
        <v>13</v>
      </c>
      <c r="Y9" s="87">
        <v>3</v>
      </c>
      <c r="Z9" s="87">
        <v>23</v>
      </c>
      <c r="AA9" s="87">
        <v>96</v>
      </c>
    </row>
    <row r="10" spans="1:27" ht="15" customHeight="1" x14ac:dyDescent="0.3">
      <c r="A10" s="82" t="s">
        <v>34</v>
      </c>
      <c r="B10" s="313">
        <v>34211</v>
      </c>
      <c r="C10" s="83">
        <v>2715</v>
      </c>
      <c r="D10" s="83">
        <v>1631</v>
      </c>
      <c r="E10" s="83">
        <v>168</v>
      </c>
      <c r="F10" s="83">
        <v>1422</v>
      </c>
      <c r="G10" s="83">
        <v>389</v>
      </c>
      <c r="H10" s="83">
        <v>1024</v>
      </c>
      <c r="I10" s="83">
        <v>3687</v>
      </c>
      <c r="J10" s="83">
        <v>804</v>
      </c>
      <c r="K10" s="83">
        <v>194</v>
      </c>
      <c r="L10" s="83">
        <v>318</v>
      </c>
      <c r="M10" s="83">
        <v>826</v>
      </c>
      <c r="N10" s="83">
        <v>1467</v>
      </c>
      <c r="O10" s="83">
        <v>7</v>
      </c>
      <c r="P10" s="83">
        <v>102</v>
      </c>
      <c r="Q10" s="83">
        <v>387</v>
      </c>
      <c r="R10" s="83">
        <v>291</v>
      </c>
      <c r="S10" s="183">
        <v>398</v>
      </c>
      <c r="T10" s="183">
        <v>1</v>
      </c>
      <c r="U10" s="87">
        <v>17</v>
      </c>
      <c r="V10" s="87">
        <v>385</v>
      </c>
      <c r="W10" s="87">
        <v>1082</v>
      </c>
      <c r="X10" s="87">
        <v>19</v>
      </c>
      <c r="Y10" s="87">
        <v>40</v>
      </c>
      <c r="Z10" s="87">
        <v>323</v>
      </c>
      <c r="AA10" s="87">
        <v>35</v>
      </c>
    </row>
    <row r="11" spans="1:27" ht="15" customHeight="1" x14ac:dyDescent="0.3">
      <c r="A11" s="82" t="s">
        <v>22</v>
      </c>
      <c r="B11" s="313">
        <v>6127</v>
      </c>
      <c r="C11" s="83">
        <v>586</v>
      </c>
      <c r="D11" s="83">
        <v>216</v>
      </c>
      <c r="E11" s="83">
        <v>27</v>
      </c>
      <c r="F11" s="83">
        <v>213</v>
      </c>
      <c r="G11" s="83">
        <v>65</v>
      </c>
      <c r="H11" s="83">
        <v>151</v>
      </c>
      <c r="I11" s="83">
        <v>246</v>
      </c>
      <c r="J11" s="83">
        <v>179</v>
      </c>
      <c r="K11" s="83">
        <v>17</v>
      </c>
      <c r="L11" s="83">
        <v>59</v>
      </c>
      <c r="M11" s="83">
        <v>43</v>
      </c>
      <c r="N11" s="83">
        <v>240</v>
      </c>
      <c r="O11" s="83">
        <v>45</v>
      </c>
      <c r="P11" s="83">
        <v>20</v>
      </c>
      <c r="Q11" s="83">
        <v>176</v>
      </c>
      <c r="R11" s="83">
        <v>50</v>
      </c>
      <c r="S11" s="183">
        <v>99</v>
      </c>
      <c r="T11" s="183">
        <v>0</v>
      </c>
      <c r="U11" s="87">
        <v>5</v>
      </c>
      <c r="V11" s="87">
        <v>129</v>
      </c>
      <c r="W11" s="87">
        <v>360</v>
      </c>
      <c r="X11" s="87">
        <v>4</v>
      </c>
      <c r="Y11" s="87">
        <v>9</v>
      </c>
      <c r="Z11" s="87">
        <v>222</v>
      </c>
      <c r="AA11" s="87">
        <v>12</v>
      </c>
    </row>
    <row r="12" spans="1:27" ht="15" customHeight="1" x14ac:dyDescent="0.3">
      <c r="A12" s="82" t="s">
        <v>9</v>
      </c>
      <c r="B12" s="313">
        <v>8696</v>
      </c>
      <c r="C12" s="83">
        <v>690</v>
      </c>
      <c r="D12" s="83">
        <v>394</v>
      </c>
      <c r="E12" s="83">
        <v>81</v>
      </c>
      <c r="F12" s="83">
        <v>696</v>
      </c>
      <c r="G12" s="83">
        <v>77</v>
      </c>
      <c r="H12" s="83">
        <v>583</v>
      </c>
      <c r="I12" s="83">
        <v>521</v>
      </c>
      <c r="J12" s="83">
        <v>467</v>
      </c>
      <c r="K12" s="83">
        <v>88</v>
      </c>
      <c r="L12" s="83">
        <v>272</v>
      </c>
      <c r="M12" s="83">
        <v>151</v>
      </c>
      <c r="N12" s="83">
        <v>110</v>
      </c>
      <c r="O12" s="83">
        <v>125</v>
      </c>
      <c r="P12" s="83">
        <v>58</v>
      </c>
      <c r="Q12" s="83">
        <v>199</v>
      </c>
      <c r="R12" s="83">
        <v>302</v>
      </c>
      <c r="S12" s="183">
        <v>80</v>
      </c>
      <c r="T12" s="183">
        <v>3</v>
      </c>
      <c r="U12" s="87">
        <v>2</v>
      </c>
      <c r="V12" s="87">
        <v>192</v>
      </c>
      <c r="W12" s="87">
        <v>176</v>
      </c>
      <c r="X12" s="87">
        <v>8</v>
      </c>
      <c r="Y12" s="87">
        <v>8</v>
      </c>
      <c r="Z12" s="87">
        <v>21</v>
      </c>
      <c r="AA12" s="87">
        <v>14</v>
      </c>
    </row>
    <row r="13" spans="1:27" ht="15" customHeight="1" x14ac:dyDescent="0.3">
      <c r="A13" s="82" t="s">
        <v>21</v>
      </c>
      <c r="B13" s="313">
        <v>26455</v>
      </c>
      <c r="C13" s="83">
        <v>3223</v>
      </c>
      <c r="D13" s="83">
        <v>4603</v>
      </c>
      <c r="E13" s="83">
        <v>389</v>
      </c>
      <c r="F13" s="83">
        <v>3777</v>
      </c>
      <c r="G13" s="83">
        <v>1886</v>
      </c>
      <c r="H13" s="83">
        <v>4013</v>
      </c>
      <c r="I13" s="83">
        <v>3407</v>
      </c>
      <c r="J13" s="83">
        <v>3444</v>
      </c>
      <c r="K13" s="83">
        <v>426</v>
      </c>
      <c r="L13" s="83">
        <v>384</v>
      </c>
      <c r="M13" s="83">
        <v>1773</v>
      </c>
      <c r="N13" s="83">
        <v>1257</v>
      </c>
      <c r="O13" s="83">
        <v>52</v>
      </c>
      <c r="P13" s="83">
        <v>245</v>
      </c>
      <c r="Q13" s="83">
        <v>384</v>
      </c>
      <c r="R13" s="83">
        <v>971</v>
      </c>
      <c r="S13" s="183">
        <v>725</v>
      </c>
      <c r="T13" s="183">
        <v>5</v>
      </c>
      <c r="U13" s="87">
        <v>21</v>
      </c>
      <c r="V13" s="87">
        <v>585</v>
      </c>
      <c r="W13" s="87">
        <v>567</v>
      </c>
      <c r="X13" s="87">
        <v>18</v>
      </c>
      <c r="Y13" s="87">
        <v>154</v>
      </c>
      <c r="Z13" s="87">
        <v>668</v>
      </c>
      <c r="AA13" s="87">
        <v>39</v>
      </c>
    </row>
    <row r="14" spans="1:27" ht="15" customHeight="1" x14ac:dyDescent="0.3">
      <c r="A14" s="82" t="s">
        <v>35</v>
      </c>
      <c r="B14" s="313">
        <v>42025</v>
      </c>
      <c r="C14" s="83">
        <v>2074</v>
      </c>
      <c r="D14" s="83">
        <v>1563</v>
      </c>
      <c r="E14" s="83">
        <v>277</v>
      </c>
      <c r="F14" s="83">
        <v>1805</v>
      </c>
      <c r="G14" s="83">
        <v>239</v>
      </c>
      <c r="H14" s="83">
        <v>1323</v>
      </c>
      <c r="I14" s="83">
        <v>1334</v>
      </c>
      <c r="J14" s="83">
        <v>1684</v>
      </c>
      <c r="K14" s="83">
        <v>195</v>
      </c>
      <c r="L14" s="83">
        <v>671</v>
      </c>
      <c r="M14" s="83">
        <v>298</v>
      </c>
      <c r="N14" s="83">
        <v>146</v>
      </c>
      <c r="O14" s="83">
        <v>21</v>
      </c>
      <c r="P14" s="83">
        <v>217</v>
      </c>
      <c r="Q14" s="83">
        <v>395</v>
      </c>
      <c r="R14" s="83">
        <v>1611</v>
      </c>
      <c r="S14" s="183">
        <v>634</v>
      </c>
      <c r="T14" s="183">
        <v>6</v>
      </c>
      <c r="U14" s="87">
        <v>24</v>
      </c>
      <c r="V14" s="87">
        <v>281</v>
      </c>
      <c r="W14" s="87">
        <v>1771</v>
      </c>
      <c r="X14" s="87">
        <v>100</v>
      </c>
      <c r="Y14" s="87">
        <v>219</v>
      </c>
      <c r="Z14" s="87">
        <v>392</v>
      </c>
      <c r="AA14" s="87">
        <v>297</v>
      </c>
    </row>
    <row r="15" spans="1:27" ht="15" customHeight="1" x14ac:dyDescent="0.3">
      <c r="A15" s="82" t="s">
        <v>8</v>
      </c>
      <c r="B15" s="313">
        <v>19608</v>
      </c>
      <c r="C15" s="83">
        <v>754</v>
      </c>
      <c r="D15" s="83">
        <v>415</v>
      </c>
      <c r="E15" s="83">
        <v>88</v>
      </c>
      <c r="F15" s="83">
        <v>392</v>
      </c>
      <c r="G15" s="83">
        <v>65</v>
      </c>
      <c r="H15" s="83">
        <v>318</v>
      </c>
      <c r="I15" s="83">
        <v>463</v>
      </c>
      <c r="J15" s="83">
        <v>330</v>
      </c>
      <c r="K15" s="83">
        <v>43</v>
      </c>
      <c r="L15" s="83">
        <v>181</v>
      </c>
      <c r="M15" s="83">
        <v>82</v>
      </c>
      <c r="N15" s="83">
        <v>23</v>
      </c>
      <c r="O15" s="83">
        <v>38</v>
      </c>
      <c r="P15" s="83">
        <v>104</v>
      </c>
      <c r="Q15" s="83">
        <v>363</v>
      </c>
      <c r="R15" s="83">
        <v>220</v>
      </c>
      <c r="S15" s="183">
        <v>419</v>
      </c>
      <c r="T15" s="183">
        <v>4</v>
      </c>
      <c r="U15" s="87">
        <v>19</v>
      </c>
      <c r="V15" s="87">
        <v>87</v>
      </c>
      <c r="W15" s="87">
        <v>152</v>
      </c>
      <c r="X15" s="87">
        <v>19</v>
      </c>
      <c r="Y15" s="87">
        <v>690</v>
      </c>
      <c r="Z15" s="87">
        <v>388</v>
      </c>
      <c r="AA15" s="87">
        <v>10</v>
      </c>
    </row>
    <row r="16" spans="1:27" ht="15" customHeight="1" x14ac:dyDescent="0.3">
      <c r="A16" s="82" t="s">
        <v>36</v>
      </c>
      <c r="B16" s="313">
        <v>22052</v>
      </c>
      <c r="C16" s="83">
        <v>1515</v>
      </c>
      <c r="D16" s="83">
        <v>833</v>
      </c>
      <c r="E16" s="83">
        <v>231</v>
      </c>
      <c r="F16" s="83">
        <v>1185</v>
      </c>
      <c r="G16" s="83">
        <v>237</v>
      </c>
      <c r="H16" s="83">
        <v>1019</v>
      </c>
      <c r="I16" s="83">
        <v>1088</v>
      </c>
      <c r="J16" s="83">
        <v>837</v>
      </c>
      <c r="K16" s="83">
        <v>177</v>
      </c>
      <c r="L16" s="83">
        <v>407</v>
      </c>
      <c r="M16" s="83">
        <v>261</v>
      </c>
      <c r="N16" s="83">
        <v>69</v>
      </c>
      <c r="O16" s="83">
        <v>118</v>
      </c>
      <c r="P16" s="83">
        <v>174</v>
      </c>
      <c r="Q16" s="83">
        <v>239</v>
      </c>
      <c r="R16" s="83">
        <v>179</v>
      </c>
      <c r="S16" s="183">
        <v>583</v>
      </c>
      <c r="T16" s="183">
        <v>2</v>
      </c>
      <c r="U16" s="87">
        <v>19</v>
      </c>
      <c r="V16" s="87">
        <v>123</v>
      </c>
      <c r="W16" s="87">
        <v>382</v>
      </c>
      <c r="X16" s="87">
        <v>14</v>
      </c>
      <c r="Y16" s="87">
        <v>686</v>
      </c>
      <c r="Z16" s="87">
        <v>708</v>
      </c>
      <c r="AA16" s="87">
        <v>18</v>
      </c>
    </row>
    <row r="17" spans="1:27" ht="15" customHeight="1" x14ac:dyDescent="0.3">
      <c r="A17" s="82" t="s">
        <v>7</v>
      </c>
      <c r="B17" s="313">
        <v>48043</v>
      </c>
      <c r="C17" s="83">
        <v>1527</v>
      </c>
      <c r="D17" s="83">
        <v>1085</v>
      </c>
      <c r="E17" s="83">
        <v>219</v>
      </c>
      <c r="F17" s="83">
        <v>1312</v>
      </c>
      <c r="G17" s="83">
        <v>168</v>
      </c>
      <c r="H17" s="83">
        <v>1155</v>
      </c>
      <c r="I17" s="83">
        <v>1458</v>
      </c>
      <c r="J17" s="83">
        <v>1167</v>
      </c>
      <c r="K17" s="83">
        <v>174</v>
      </c>
      <c r="L17" s="83">
        <v>791</v>
      </c>
      <c r="M17" s="83">
        <v>436</v>
      </c>
      <c r="N17" s="83">
        <v>1897</v>
      </c>
      <c r="O17" s="83">
        <v>37</v>
      </c>
      <c r="P17" s="83">
        <v>395</v>
      </c>
      <c r="Q17" s="83">
        <v>5057</v>
      </c>
      <c r="R17" s="83">
        <v>1403</v>
      </c>
      <c r="S17" s="183">
        <v>881</v>
      </c>
      <c r="T17" s="183">
        <v>13</v>
      </c>
      <c r="U17" s="87">
        <v>36</v>
      </c>
      <c r="V17" s="87">
        <v>312</v>
      </c>
      <c r="W17" s="87">
        <v>362</v>
      </c>
      <c r="X17" s="87">
        <v>11</v>
      </c>
      <c r="Y17" s="87">
        <v>120</v>
      </c>
      <c r="Z17" s="87">
        <v>233</v>
      </c>
      <c r="AA17" s="87">
        <v>32</v>
      </c>
    </row>
    <row r="18" spans="1:27" ht="15" customHeight="1" x14ac:dyDescent="0.3">
      <c r="A18" s="82" t="s">
        <v>6</v>
      </c>
      <c r="B18" s="313">
        <v>36606</v>
      </c>
      <c r="C18" s="83">
        <v>959</v>
      </c>
      <c r="D18" s="83">
        <v>519</v>
      </c>
      <c r="E18" s="83">
        <v>176</v>
      </c>
      <c r="F18" s="83">
        <v>1142</v>
      </c>
      <c r="G18" s="83">
        <v>235</v>
      </c>
      <c r="H18" s="83">
        <v>616</v>
      </c>
      <c r="I18" s="83">
        <v>922</v>
      </c>
      <c r="J18" s="83">
        <v>494</v>
      </c>
      <c r="K18" s="83">
        <v>118</v>
      </c>
      <c r="L18" s="83">
        <v>474</v>
      </c>
      <c r="M18" s="83">
        <v>153</v>
      </c>
      <c r="N18" s="83">
        <v>97</v>
      </c>
      <c r="O18" s="83">
        <v>8</v>
      </c>
      <c r="P18" s="83">
        <v>199</v>
      </c>
      <c r="Q18" s="83">
        <v>149</v>
      </c>
      <c r="R18" s="83">
        <v>63</v>
      </c>
      <c r="S18" s="183">
        <v>774</v>
      </c>
      <c r="T18" s="183">
        <v>5</v>
      </c>
      <c r="U18" s="87">
        <v>25</v>
      </c>
      <c r="V18" s="87">
        <v>74</v>
      </c>
      <c r="W18" s="87">
        <v>225</v>
      </c>
      <c r="X18" s="87">
        <v>11</v>
      </c>
      <c r="Y18" s="87">
        <v>331</v>
      </c>
      <c r="Z18" s="87">
        <v>390</v>
      </c>
      <c r="AA18" s="87">
        <v>11</v>
      </c>
    </row>
    <row r="19" spans="1:27" ht="15" customHeight="1" x14ac:dyDescent="0.3">
      <c r="A19" s="82" t="s">
        <v>37</v>
      </c>
      <c r="B19" s="313">
        <v>14191</v>
      </c>
      <c r="C19" s="83">
        <v>449</v>
      </c>
      <c r="D19" s="83">
        <v>201</v>
      </c>
      <c r="E19" s="83">
        <v>61</v>
      </c>
      <c r="F19" s="83">
        <v>157</v>
      </c>
      <c r="G19" s="83">
        <v>29</v>
      </c>
      <c r="H19" s="83">
        <v>169</v>
      </c>
      <c r="I19" s="83">
        <v>220</v>
      </c>
      <c r="J19" s="83">
        <v>137</v>
      </c>
      <c r="K19" s="83">
        <v>24</v>
      </c>
      <c r="L19" s="83">
        <v>96</v>
      </c>
      <c r="M19" s="83">
        <v>58</v>
      </c>
      <c r="N19" s="83">
        <v>22</v>
      </c>
      <c r="O19" s="83">
        <v>103</v>
      </c>
      <c r="P19" s="83">
        <v>126</v>
      </c>
      <c r="Q19" s="83">
        <v>93</v>
      </c>
      <c r="R19" s="83">
        <v>12</v>
      </c>
      <c r="S19" s="183">
        <v>165</v>
      </c>
      <c r="T19" s="183">
        <v>1</v>
      </c>
      <c r="U19" s="87">
        <v>6</v>
      </c>
      <c r="V19" s="87">
        <v>20</v>
      </c>
      <c r="W19" s="87">
        <v>16</v>
      </c>
      <c r="X19" s="87">
        <v>1</v>
      </c>
      <c r="Y19" s="87">
        <v>34</v>
      </c>
      <c r="Z19" s="87">
        <v>63</v>
      </c>
      <c r="AA19" s="87">
        <v>0</v>
      </c>
    </row>
    <row r="20" spans="1:27" ht="15" customHeight="1" x14ac:dyDescent="0.3">
      <c r="A20" s="82" t="s">
        <v>5</v>
      </c>
      <c r="B20" s="313">
        <v>62951</v>
      </c>
      <c r="C20" s="83">
        <v>2300</v>
      </c>
      <c r="D20" s="83">
        <v>1049</v>
      </c>
      <c r="E20" s="83">
        <v>236</v>
      </c>
      <c r="F20" s="83">
        <v>2391</v>
      </c>
      <c r="G20" s="83">
        <v>472</v>
      </c>
      <c r="H20" s="83">
        <v>1392</v>
      </c>
      <c r="I20" s="83">
        <v>2041</v>
      </c>
      <c r="J20" s="83">
        <v>1138</v>
      </c>
      <c r="K20" s="83">
        <v>151</v>
      </c>
      <c r="L20" s="83">
        <v>942</v>
      </c>
      <c r="M20" s="83">
        <v>510</v>
      </c>
      <c r="N20" s="83">
        <v>265</v>
      </c>
      <c r="O20" s="83">
        <v>312</v>
      </c>
      <c r="P20" s="83">
        <v>213</v>
      </c>
      <c r="Q20" s="83">
        <v>5902</v>
      </c>
      <c r="R20" s="83">
        <v>3591</v>
      </c>
      <c r="S20" s="183">
        <v>1801</v>
      </c>
      <c r="T20" s="183">
        <v>10</v>
      </c>
      <c r="U20" s="87">
        <v>135</v>
      </c>
      <c r="V20" s="87">
        <v>85</v>
      </c>
      <c r="W20" s="87">
        <v>355</v>
      </c>
      <c r="X20" s="87">
        <v>15</v>
      </c>
      <c r="Y20" s="87">
        <v>24</v>
      </c>
      <c r="Z20" s="87">
        <v>332</v>
      </c>
      <c r="AA20" s="87">
        <v>24</v>
      </c>
    </row>
    <row r="21" spans="1:27" ht="15" customHeight="1" x14ac:dyDescent="0.3">
      <c r="A21" s="82" t="s">
        <v>38</v>
      </c>
      <c r="B21" s="313">
        <v>170462</v>
      </c>
      <c r="C21" s="83">
        <v>790</v>
      </c>
      <c r="D21" s="83">
        <v>1041</v>
      </c>
      <c r="E21" s="83">
        <v>295</v>
      </c>
      <c r="F21" s="83">
        <v>2770</v>
      </c>
      <c r="G21" s="83">
        <v>577</v>
      </c>
      <c r="H21" s="83">
        <v>2453</v>
      </c>
      <c r="I21" s="83">
        <v>7120</v>
      </c>
      <c r="J21" s="83">
        <v>882</v>
      </c>
      <c r="K21" s="83">
        <v>252</v>
      </c>
      <c r="L21" s="83">
        <v>1991</v>
      </c>
      <c r="M21" s="83">
        <v>680</v>
      </c>
      <c r="N21" s="83">
        <v>127</v>
      </c>
      <c r="O21" s="83">
        <v>38</v>
      </c>
      <c r="P21" s="83">
        <v>9957</v>
      </c>
      <c r="Q21" s="83">
        <v>196</v>
      </c>
      <c r="R21" s="83">
        <v>112</v>
      </c>
      <c r="S21" s="183">
        <v>531</v>
      </c>
      <c r="T21" s="183">
        <v>27</v>
      </c>
      <c r="U21" s="87">
        <v>93</v>
      </c>
      <c r="V21" s="87">
        <v>64</v>
      </c>
      <c r="W21" s="87">
        <v>450</v>
      </c>
      <c r="X21" s="87">
        <v>12</v>
      </c>
      <c r="Y21" s="87">
        <v>9</v>
      </c>
      <c r="Z21" s="87">
        <v>312</v>
      </c>
      <c r="AA21" s="87">
        <v>38</v>
      </c>
    </row>
    <row r="22" spans="1:27" ht="15" customHeight="1" x14ac:dyDescent="0.3">
      <c r="A22" s="82" t="s">
        <v>4</v>
      </c>
      <c r="B22" s="313">
        <v>23124</v>
      </c>
      <c r="C22" s="83">
        <v>427</v>
      </c>
      <c r="D22" s="83">
        <v>339</v>
      </c>
      <c r="E22" s="83">
        <v>77</v>
      </c>
      <c r="F22" s="83">
        <v>846</v>
      </c>
      <c r="G22" s="83">
        <v>302</v>
      </c>
      <c r="H22" s="83">
        <v>1415</v>
      </c>
      <c r="I22" s="83">
        <v>265</v>
      </c>
      <c r="J22" s="83">
        <v>262</v>
      </c>
      <c r="K22" s="83">
        <v>91</v>
      </c>
      <c r="L22" s="83">
        <v>192</v>
      </c>
      <c r="M22" s="83">
        <v>167</v>
      </c>
      <c r="N22" s="83">
        <v>151</v>
      </c>
      <c r="O22" s="83">
        <v>176</v>
      </c>
      <c r="P22" s="83">
        <v>229</v>
      </c>
      <c r="Q22" s="83">
        <v>121</v>
      </c>
      <c r="R22" s="83">
        <v>243</v>
      </c>
      <c r="S22" s="183">
        <v>226</v>
      </c>
      <c r="T22" s="183">
        <v>34</v>
      </c>
      <c r="U22" s="87">
        <v>48</v>
      </c>
      <c r="V22" s="87">
        <v>45</v>
      </c>
      <c r="W22" s="87">
        <v>214</v>
      </c>
      <c r="X22" s="87">
        <v>2</v>
      </c>
      <c r="Y22" s="87">
        <v>34</v>
      </c>
      <c r="Z22" s="87">
        <v>393</v>
      </c>
      <c r="AA22" s="87">
        <v>21</v>
      </c>
    </row>
    <row r="23" spans="1:27" ht="15" customHeight="1" x14ac:dyDescent="0.3">
      <c r="A23" s="82" t="s">
        <v>3</v>
      </c>
      <c r="B23" s="313">
        <v>85218</v>
      </c>
      <c r="C23" s="83">
        <v>1074</v>
      </c>
      <c r="D23" s="83">
        <v>731</v>
      </c>
      <c r="E23" s="83">
        <v>119</v>
      </c>
      <c r="F23" s="83">
        <v>774</v>
      </c>
      <c r="G23" s="83">
        <v>243</v>
      </c>
      <c r="H23" s="83">
        <v>560</v>
      </c>
      <c r="I23" s="83">
        <v>738</v>
      </c>
      <c r="J23" s="83">
        <v>373</v>
      </c>
      <c r="K23" s="83">
        <v>85</v>
      </c>
      <c r="L23" s="83">
        <v>1246</v>
      </c>
      <c r="M23" s="83">
        <v>343</v>
      </c>
      <c r="N23" s="83">
        <v>959</v>
      </c>
      <c r="O23" s="83">
        <v>1242</v>
      </c>
      <c r="P23" s="83">
        <v>414</v>
      </c>
      <c r="Q23" s="83">
        <v>310</v>
      </c>
      <c r="R23" s="83">
        <v>2031</v>
      </c>
      <c r="S23" s="183">
        <v>586</v>
      </c>
      <c r="T23" s="183">
        <v>7</v>
      </c>
      <c r="U23" s="87">
        <v>33</v>
      </c>
      <c r="V23" s="87">
        <v>126</v>
      </c>
      <c r="W23" s="87">
        <v>156</v>
      </c>
      <c r="X23" s="87">
        <v>4</v>
      </c>
      <c r="Y23" s="87">
        <v>5</v>
      </c>
      <c r="Z23" s="87">
        <v>211</v>
      </c>
      <c r="AA23" s="87">
        <v>23</v>
      </c>
    </row>
    <row r="24" spans="1:27" ht="15" customHeight="1" x14ac:dyDescent="0.3">
      <c r="A24" s="82" t="s">
        <v>2</v>
      </c>
      <c r="B24" s="313">
        <v>115453</v>
      </c>
      <c r="C24" s="83">
        <v>1530</v>
      </c>
      <c r="D24" s="83">
        <v>1951</v>
      </c>
      <c r="E24" s="83">
        <v>373</v>
      </c>
      <c r="F24" s="83">
        <v>2510</v>
      </c>
      <c r="G24" s="83">
        <v>394</v>
      </c>
      <c r="H24" s="83">
        <v>1865</v>
      </c>
      <c r="I24" s="83">
        <v>1071</v>
      </c>
      <c r="J24" s="83">
        <v>1008</v>
      </c>
      <c r="K24" s="83">
        <v>297</v>
      </c>
      <c r="L24" s="83">
        <v>932</v>
      </c>
      <c r="M24" s="83">
        <v>1108</v>
      </c>
      <c r="N24" s="83">
        <v>83</v>
      </c>
      <c r="O24" s="83">
        <v>130</v>
      </c>
      <c r="P24" s="83">
        <v>11452</v>
      </c>
      <c r="Q24" s="83">
        <v>2898</v>
      </c>
      <c r="R24" s="83">
        <v>391</v>
      </c>
      <c r="S24" s="183">
        <v>793</v>
      </c>
      <c r="T24" s="183">
        <v>1262</v>
      </c>
      <c r="U24" s="87">
        <v>1873</v>
      </c>
      <c r="V24" s="87">
        <v>123</v>
      </c>
      <c r="W24" s="87">
        <v>646</v>
      </c>
      <c r="X24" s="87">
        <v>8</v>
      </c>
      <c r="Y24" s="87">
        <v>12</v>
      </c>
      <c r="Z24" s="87">
        <v>836</v>
      </c>
      <c r="AA24" s="87">
        <v>230</v>
      </c>
    </row>
    <row r="25" spans="1:27" ht="15" customHeight="1" x14ac:dyDescent="0.3">
      <c r="A25" s="71" t="s">
        <v>1</v>
      </c>
      <c r="B25" s="314">
        <v>25983</v>
      </c>
      <c r="C25" s="72">
        <v>915</v>
      </c>
      <c r="D25" s="72">
        <v>795</v>
      </c>
      <c r="E25" s="72">
        <v>169</v>
      </c>
      <c r="F25" s="72">
        <v>876</v>
      </c>
      <c r="G25" s="72">
        <v>109</v>
      </c>
      <c r="H25" s="72">
        <v>563</v>
      </c>
      <c r="I25" s="72">
        <v>384</v>
      </c>
      <c r="J25" s="72">
        <v>579</v>
      </c>
      <c r="K25" s="72">
        <v>152</v>
      </c>
      <c r="L25" s="72">
        <v>416</v>
      </c>
      <c r="M25" s="72">
        <v>300</v>
      </c>
      <c r="N25" s="72">
        <v>43</v>
      </c>
      <c r="O25" s="72">
        <v>0</v>
      </c>
      <c r="P25" s="72">
        <v>1083</v>
      </c>
      <c r="Q25" s="72">
        <v>95</v>
      </c>
      <c r="R25" s="72">
        <v>123</v>
      </c>
      <c r="S25" s="315">
        <v>99</v>
      </c>
      <c r="T25" s="315">
        <v>12</v>
      </c>
      <c r="U25" s="58">
        <v>16</v>
      </c>
      <c r="V25" s="58">
        <v>101</v>
      </c>
      <c r="W25" s="58">
        <v>174</v>
      </c>
      <c r="X25" s="58">
        <v>3</v>
      </c>
      <c r="Y25" s="58">
        <v>8</v>
      </c>
      <c r="Z25" s="58">
        <v>579</v>
      </c>
      <c r="AA25" s="58">
        <v>158</v>
      </c>
    </row>
    <row r="26" spans="1:27" ht="15" customHeight="1" x14ac:dyDescent="0.3">
      <c r="A26" s="75" t="s">
        <v>23</v>
      </c>
      <c r="B26" s="76">
        <f>SUM(B5:B25)</f>
        <v>800596</v>
      </c>
      <c r="C26" s="76">
        <f t="shared" ref="C26:AA26" si="0">SUM(C5:C25)</f>
        <v>38148</v>
      </c>
      <c r="D26" s="76">
        <f t="shared" si="0"/>
        <v>20819</v>
      </c>
      <c r="E26" s="76">
        <f t="shared" si="0"/>
        <v>3387</v>
      </c>
      <c r="F26" s="76">
        <f t="shared" si="0"/>
        <v>25895</v>
      </c>
      <c r="G26" s="76">
        <f t="shared" si="0"/>
        <v>6171</v>
      </c>
      <c r="H26" s="76">
        <f t="shared" si="0"/>
        <v>21134</v>
      </c>
      <c r="I26" s="76">
        <f t="shared" si="0"/>
        <v>28422</v>
      </c>
      <c r="J26" s="76">
        <f t="shared" si="0"/>
        <v>16574</v>
      </c>
      <c r="K26" s="76">
        <f t="shared" si="0"/>
        <v>2800</v>
      </c>
      <c r="L26" s="76">
        <f t="shared" si="0"/>
        <v>10134</v>
      </c>
      <c r="M26" s="76">
        <f t="shared" si="0"/>
        <v>7897</v>
      </c>
      <c r="N26" s="76">
        <f t="shared" si="0"/>
        <v>9693</v>
      </c>
      <c r="O26" s="76">
        <f t="shared" si="0"/>
        <v>2630</v>
      </c>
      <c r="P26" s="76">
        <f t="shared" si="0"/>
        <v>25462</v>
      </c>
      <c r="Q26" s="76">
        <f t="shared" si="0"/>
        <v>25761</v>
      </c>
      <c r="R26" s="76">
        <f t="shared" si="0"/>
        <v>15456</v>
      </c>
      <c r="S26" s="76">
        <f t="shared" si="0"/>
        <v>10163</v>
      </c>
      <c r="T26" s="76">
        <f t="shared" si="0"/>
        <v>1411</v>
      </c>
      <c r="U26" s="76">
        <f t="shared" si="0"/>
        <v>2451</v>
      </c>
      <c r="V26" s="76">
        <f t="shared" si="0"/>
        <v>7124</v>
      </c>
      <c r="W26" s="76">
        <f t="shared" si="0"/>
        <v>9356</v>
      </c>
      <c r="X26" s="76">
        <f t="shared" si="0"/>
        <v>332</v>
      </c>
      <c r="Y26" s="76">
        <f t="shared" si="0"/>
        <v>2569</v>
      </c>
      <c r="Z26" s="76">
        <f t="shared" si="0"/>
        <v>7367</v>
      </c>
      <c r="AA26" s="76">
        <f t="shared" si="0"/>
        <v>1125</v>
      </c>
    </row>
    <row r="27" spans="1:27" ht="15" customHeight="1" x14ac:dyDescent="0.3">
      <c r="A27" s="75" t="s">
        <v>228</v>
      </c>
      <c r="B27" s="77">
        <f t="shared" ref="B27:AA27" si="1">+B28+B29</f>
        <v>134880</v>
      </c>
      <c r="C27" s="77">
        <f t="shared" si="1"/>
        <v>23834</v>
      </c>
      <c r="D27" s="77">
        <f t="shared" si="1"/>
        <v>10297</v>
      </c>
      <c r="E27" s="77">
        <f t="shared" si="1"/>
        <v>1066</v>
      </c>
      <c r="F27" s="77">
        <f t="shared" si="1"/>
        <v>9735</v>
      </c>
      <c r="G27" s="77">
        <f t="shared" si="1"/>
        <v>3101</v>
      </c>
      <c r="H27" s="77">
        <f t="shared" si="1"/>
        <v>8286</v>
      </c>
      <c r="I27" s="77">
        <f t="shared" si="1"/>
        <v>11318</v>
      </c>
      <c r="J27" s="77">
        <f t="shared" si="1"/>
        <v>7683</v>
      </c>
      <c r="K27" s="77">
        <f t="shared" si="1"/>
        <v>1041</v>
      </c>
      <c r="L27" s="77">
        <f t="shared" si="1"/>
        <v>1795</v>
      </c>
      <c r="M27" s="77">
        <f t="shared" si="1"/>
        <v>3501</v>
      </c>
      <c r="N27" s="77">
        <f t="shared" si="1"/>
        <v>5811</v>
      </c>
      <c r="O27" s="77">
        <f t="shared" si="1"/>
        <v>407</v>
      </c>
      <c r="P27" s="77">
        <f t="shared" si="1"/>
        <v>899</v>
      </c>
      <c r="Q27" s="77">
        <f t="shared" si="1"/>
        <v>9943</v>
      </c>
      <c r="R27" s="77">
        <f t="shared" si="1"/>
        <v>5477</v>
      </c>
      <c r="S27" s="77">
        <f t="shared" si="1"/>
        <v>2671</v>
      </c>
      <c r="T27" s="77">
        <f t="shared" si="1"/>
        <v>28</v>
      </c>
      <c r="U27" s="77">
        <f t="shared" si="1"/>
        <v>124</v>
      </c>
      <c r="V27" s="77">
        <f t="shared" si="1"/>
        <v>5683</v>
      </c>
      <c r="W27" s="77">
        <f t="shared" si="1"/>
        <v>4453</v>
      </c>
      <c r="X27" s="77">
        <f t="shared" si="1"/>
        <v>132</v>
      </c>
      <c r="Y27" s="77">
        <f t="shared" si="1"/>
        <v>397</v>
      </c>
      <c r="Z27" s="77">
        <f t="shared" si="1"/>
        <v>2530</v>
      </c>
      <c r="AA27" s="77">
        <f t="shared" si="1"/>
        <v>263</v>
      </c>
    </row>
    <row r="28" spans="1:27" ht="15" customHeight="1" x14ac:dyDescent="0.3">
      <c r="A28" s="78" t="s">
        <v>229</v>
      </c>
      <c r="B28" s="79">
        <f t="shared" ref="B28:AA28" si="2">+B5+B6+B7+B12</f>
        <v>48864</v>
      </c>
      <c r="C28" s="79">
        <f t="shared" si="2"/>
        <v>6645</v>
      </c>
      <c r="D28" s="79">
        <f t="shared" si="2"/>
        <v>3365</v>
      </c>
      <c r="E28" s="79">
        <f t="shared" si="2"/>
        <v>392</v>
      </c>
      <c r="F28" s="79">
        <f t="shared" si="2"/>
        <v>4175</v>
      </c>
      <c r="G28" s="79">
        <f t="shared" si="2"/>
        <v>725</v>
      </c>
      <c r="H28" s="79">
        <f t="shared" si="2"/>
        <v>2674</v>
      </c>
      <c r="I28" s="79">
        <f t="shared" si="2"/>
        <v>2920</v>
      </c>
      <c r="J28" s="79">
        <f t="shared" si="2"/>
        <v>2851</v>
      </c>
      <c r="K28" s="79">
        <f t="shared" si="2"/>
        <v>332</v>
      </c>
      <c r="L28" s="79">
        <f t="shared" si="2"/>
        <v>988</v>
      </c>
      <c r="M28" s="79">
        <f t="shared" si="2"/>
        <v>778</v>
      </c>
      <c r="N28" s="79">
        <f t="shared" si="2"/>
        <v>2600</v>
      </c>
      <c r="O28" s="79">
        <f t="shared" si="2"/>
        <v>295</v>
      </c>
      <c r="P28" s="79">
        <f t="shared" si="2"/>
        <v>506</v>
      </c>
      <c r="Q28" s="79">
        <f t="shared" si="2"/>
        <v>8928</v>
      </c>
      <c r="R28" s="79">
        <f t="shared" si="2"/>
        <v>3615</v>
      </c>
      <c r="S28" s="79">
        <f t="shared" si="2"/>
        <v>1251</v>
      </c>
      <c r="T28" s="79">
        <f t="shared" si="2"/>
        <v>20</v>
      </c>
      <c r="U28" s="79">
        <f t="shared" si="2"/>
        <v>73</v>
      </c>
      <c r="V28" s="79">
        <f t="shared" si="2"/>
        <v>3212</v>
      </c>
      <c r="W28" s="79">
        <f t="shared" si="2"/>
        <v>2274</v>
      </c>
      <c r="X28" s="79">
        <f t="shared" si="2"/>
        <v>52</v>
      </c>
      <c r="Y28" s="79">
        <f t="shared" si="2"/>
        <v>190</v>
      </c>
      <c r="Z28" s="79">
        <f t="shared" si="2"/>
        <v>1268</v>
      </c>
      <c r="AA28" s="79">
        <f t="shared" si="2"/>
        <v>72</v>
      </c>
    </row>
    <row r="29" spans="1:27" ht="15" customHeight="1" x14ac:dyDescent="0.3">
      <c r="A29" s="78" t="s">
        <v>230</v>
      </c>
      <c r="B29" s="79">
        <f t="shared" ref="B29:AA29" si="3">+B8+B9+B10+B11+B13</f>
        <v>86016</v>
      </c>
      <c r="C29" s="79">
        <f t="shared" si="3"/>
        <v>17189</v>
      </c>
      <c r="D29" s="79">
        <f t="shared" si="3"/>
        <v>6932</v>
      </c>
      <c r="E29" s="79">
        <f t="shared" si="3"/>
        <v>674</v>
      </c>
      <c r="F29" s="79">
        <f t="shared" si="3"/>
        <v>5560</v>
      </c>
      <c r="G29" s="79">
        <f t="shared" si="3"/>
        <v>2376</v>
      </c>
      <c r="H29" s="79">
        <f t="shared" si="3"/>
        <v>5612</v>
      </c>
      <c r="I29" s="79">
        <f t="shared" si="3"/>
        <v>8398</v>
      </c>
      <c r="J29" s="79">
        <f t="shared" si="3"/>
        <v>4832</v>
      </c>
      <c r="K29" s="79">
        <f t="shared" si="3"/>
        <v>709</v>
      </c>
      <c r="L29" s="79">
        <f t="shared" si="3"/>
        <v>807</v>
      </c>
      <c r="M29" s="79">
        <f t="shared" si="3"/>
        <v>2723</v>
      </c>
      <c r="N29" s="79">
        <f t="shared" si="3"/>
        <v>3211</v>
      </c>
      <c r="O29" s="79">
        <f t="shared" si="3"/>
        <v>112</v>
      </c>
      <c r="P29" s="79">
        <f t="shared" si="3"/>
        <v>393</v>
      </c>
      <c r="Q29" s="79">
        <f t="shared" si="3"/>
        <v>1015</v>
      </c>
      <c r="R29" s="79">
        <f t="shared" si="3"/>
        <v>1862</v>
      </c>
      <c r="S29" s="79">
        <f t="shared" si="3"/>
        <v>1420</v>
      </c>
      <c r="T29" s="79">
        <f t="shared" si="3"/>
        <v>8</v>
      </c>
      <c r="U29" s="79">
        <f t="shared" si="3"/>
        <v>51</v>
      </c>
      <c r="V29" s="79">
        <f t="shared" si="3"/>
        <v>2471</v>
      </c>
      <c r="W29" s="79">
        <f t="shared" si="3"/>
        <v>2179</v>
      </c>
      <c r="X29" s="79">
        <f t="shared" si="3"/>
        <v>80</v>
      </c>
      <c r="Y29" s="79">
        <f t="shared" si="3"/>
        <v>207</v>
      </c>
      <c r="Z29" s="79">
        <f t="shared" si="3"/>
        <v>1262</v>
      </c>
      <c r="AA29" s="79">
        <f t="shared" si="3"/>
        <v>191</v>
      </c>
    </row>
    <row r="30" spans="1:27" ht="15" customHeight="1" x14ac:dyDescent="0.3">
      <c r="A30" s="75" t="s">
        <v>39</v>
      </c>
      <c r="B30" s="77">
        <f t="shared" ref="B30:AA30" si="4">+B14+B15+B16+B17</f>
        <v>131728</v>
      </c>
      <c r="C30" s="77">
        <f t="shared" si="4"/>
        <v>5870</v>
      </c>
      <c r="D30" s="77">
        <f t="shared" si="4"/>
        <v>3896</v>
      </c>
      <c r="E30" s="77">
        <f t="shared" si="4"/>
        <v>815</v>
      </c>
      <c r="F30" s="77">
        <f t="shared" si="4"/>
        <v>4694</v>
      </c>
      <c r="G30" s="77">
        <f t="shared" si="4"/>
        <v>709</v>
      </c>
      <c r="H30" s="77">
        <f t="shared" si="4"/>
        <v>3815</v>
      </c>
      <c r="I30" s="77">
        <f t="shared" si="4"/>
        <v>4343</v>
      </c>
      <c r="J30" s="77">
        <f t="shared" si="4"/>
        <v>4018</v>
      </c>
      <c r="K30" s="77">
        <f t="shared" si="4"/>
        <v>589</v>
      </c>
      <c r="L30" s="77">
        <f t="shared" si="4"/>
        <v>2050</v>
      </c>
      <c r="M30" s="77">
        <f t="shared" si="4"/>
        <v>1077</v>
      </c>
      <c r="N30" s="77">
        <f t="shared" si="4"/>
        <v>2135</v>
      </c>
      <c r="O30" s="77">
        <f t="shared" si="4"/>
        <v>214</v>
      </c>
      <c r="P30" s="77">
        <f t="shared" si="4"/>
        <v>890</v>
      </c>
      <c r="Q30" s="77">
        <f t="shared" si="4"/>
        <v>6054</v>
      </c>
      <c r="R30" s="77">
        <f t="shared" si="4"/>
        <v>3413</v>
      </c>
      <c r="S30" s="77">
        <f t="shared" si="4"/>
        <v>2517</v>
      </c>
      <c r="T30" s="77">
        <f t="shared" si="4"/>
        <v>25</v>
      </c>
      <c r="U30" s="77">
        <f t="shared" si="4"/>
        <v>98</v>
      </c>
      <c r="V30" s="77">
        <f t="shared" si="4"/>
        <v>803</v>
      </c>
      <c r="W30" s="77">
        <f t="shared" si="4"/>
        <v>2667</v>
      </c>
      <c r="X30" s="77">
        <f t="shared" si="4"/>
        <v>144</v>
      </c>
      <c r="Y30" s="77">
        <f t="shared" si="4"/>
        <v>1715</v>
      </c>
      <c r="Z30" s="77">
        <f t="shared" si="4"/>
        <v>1721</v>
      </c>
      <c r="AA30" s="77">
        <f t="shared" si="4"/>
        <v>357</v>
      </c>
    </row>
    <row r="31" spans="1:27" ht="15" customHeight="1" x14ac:dyDescent="0.3">
      <c r="A31" s="75" t="s">
        <v>231</v>
      </c>
      <c r="B31" s="77">
        <f t="shared" ref="B31:AA31" si="5">+B32+B33</f>
        <v>533988</v>
      </c>
      <c r="C31" s="77">
        <f t="shared" si="5"/>
        <v>8444</v>
      </c>
      <c r="D31" s="77">
        <f t="shared" si="5"/>
        <v>6626</v>
      </c>
      <c r="E31" s="77">
        <f t="shared" si="5"/>
        <v>1506</v>
      </c>
      <c r="F31" s="77">
        <f t="shared" si="5"/>
        <v>11466</v>
      </c>
      <c r="G31" s="77">
        <f t="shared" si="5"/>
        <v>2361</v>
      </c>
      <c r="H31" s="77">
        <f t="shared" si="5"/>
        <v>9033</v>
      </c>
      <c r="I31" s="77">
        <f t="shared" si="5"/>
        <v>12761</v>
      </c>
      <c r="J31" s="77">
        <f t="shared" si="5"/>
        <v>4873</v>
      </c>
      <c r="K31" s="77">
        <f t="shared" si="5"/>
        <v>1170</v>
      </c>
      <c r="L31" s="77">
        <f t="shared" si="5"/>
        <v>6289</v>
      </c>
      <c r="M31" s="77">
        <f t="shared" si="5"/>
        <v>3319</v>
      </c>
      <c r="N31" s="77">
        <f t="shared" si="5"/>
        <v>1747</v>
      </c>
      <c r="O31" s="77">
        <f t="shared" si="5"/>
        <v>2009</v>
      </c>
      <c r="P31" s="77">
        <f t="shared" si="5"/>
        <v>23673</v>
      </c>
      <c r="Q31" s="77">
        <f t="shared" si="5"/>
        <v>9764</v>
      </c>
      <c r="R31" s="77">
        <f t="shared" si="5"/>
        <v>6566</v>
      </c>
      <c r="S31" s="77">
        <f t="shared" si="5"/>
        <v>4975</v>
      </c>
      <c r="T31" s="77">
        <f t="shared" si="5"/>
        <v>1358</v>
      </c>
      <c r="U31" s="77">
        <f t="shared" si="5"/>
        <v>2229</v>
      </c>
      <c r="V31" s="77">
        <f t="shared" si="5"/>
        <v>638</v>
      </c>
      <c r="W31" s="77">
        <f t="shared" si="5"/>
        <v>2236</v>
      </c>
      <c r="X31" s="77">
        <f t="shared" si="5"/>
        <v>56</v>
      </c>
      <c r="Y31" s="77">
        <f t="shared" si="5"/>
        <v>457</v>
      </c>
      <c r="Z31" s="77">
        <f t="shared" si="5"/>
        <v>3116</v>
      </c>
      <c r="AA31" s="77">
        <f t="shared" si="5"/>
        <v>505</v>
      </c>
    </row>
    <row r="32" spans="1:27" ht="15" customHeight="1" x14ac:dyDescent="0.3">
      <c r="A32" s="78" t="s">
        <v>59</v>
      </c>
      <c r="B32" s="79">
        <f t="shared" ref="B32:AA32" si="6">+B18+B19+B20+B21+B22+B23</f>
        <v>392552</v>
      </c>
      <c r="C32" s="79">
        <f t="shared" si="6"/>
        <v>5999</v>
      </c>
      <c r="D32" s="79">
        <f t="shared" si="6"/>
        <v>3880</v>
      </c>
      <c r="E32" s="79">
        <f t="shared" si="6"/>
        <v>964</v>
      </c>
      <c r="F32" s="79">
        <f t="shared" si="6"/>
        <v>8080</v>
      </c>
      <c r="G32" s="79">
        <f t="shared" si="6"/>
        <v>1858</v>
      </c>
      <c r="H32" s="79">
        <f t="shared" si="6"/>
        <v>6605</v>
      </c>
      <c r="I32" s="79">
        <f t="shared" si="6"/>
        <v>11306</v>
      </c>
      <c r="J32" s="79">
        <f t="shared" si="6"/>
        <v>3286</v>
      </c>
      <c r="K32" s="79">
        <f t="shared" si="6"/>
        <v>721</v>
      </c>
      <c r="L32" s="79">
        <f t="shared" si="6"/>
        <v>4941</v>
      </c>
      <c r="M32" s="79">
        <f t="shared" si="6"/>
        <v>1911</v>
      </c>
      <c r="N32" s="79">
        <f t="shared" si="6"/>
        <v>1621</v>
      </c>
      <c r="O32" s="79">
        <f t="shared" si="6"/>
        <v>1879</v>
      </c>
      <c r="P32" s="79">
        <f t="shared" si="6"/>
        <v>11138</v>
      </c>
      <c r="Q32" s="79">
        <f t="shared" si="6"/>
        <v>6771</v>
      </c>
      <c r="R32" s="79">
        <f t="shared" si="6"/>
        <v>6052</v>
      </c>
      <c r="S32" s="79">
        <f t="shared" si="6"/>
        <v>4083</v>
      </c>
      <c r="T32" s="79">
        <f t="shared" si="6"/>
        <v>84</v>
      </c>
      <c r="U32" s="79">
        <f t="shared" si="6"/>
        <v>340</v>
      </c>
      <c r="V32" s="79">
        <f t="shared" si="6"/>
        <v>414</v>
      </c>
      <c r="W32" s="79">
        <f t="shared" si="6"/>
        <v>1416</v>
      </c>
      <c r="X32" s="79">
        <f t="shared" si="6"/>
        <v>45</v>
      </c>
      <c r="Y32" s="79">
        <f t="shared" si="6"/>
        <v>437</v>
      </c>
      <c r="Z32" s="79">
        <f t="shared" si="6"/>
        <v>1701</v>
      </c>
      <c r="AA32" s="79">
        <f t="shared" si="6"/>
        <v>117</v>
      </c>
    </row>
    <row r="33" spans="1:27" ht="15" customHeight="1" x14ac:dyDescent="0.3">
      <c r="A33" s="80" t="s">
        <v>60</v>
      </c>
      <c r="B33" s="81">
        <f t="shared" ref="B33:AA33" si="7">+B24+B25</f>
        <v>141436</v>
      </c>
      <c r="C33" s="81">
        <f t="shared" si="7"/>
        <v>2445</v>
      </c>
      <c r="D33" s="81">
        <f t="shared" si="7"/>
        <v>2746</v>
      </c>
      <c r="E33" s="81">
        <f t="shared" si="7"/>
        <v>542</v>
      </c>
      <c r="F33" s="81">
        <f t="shared" si="7"/>
        <v>3386</v>
      </c>
      <c r="G33" s="81">
        <f t="shared" si="7"/>
        <v>503</v>
      </c>
      <c r="H33" s="81">
        <f t="shared" si="7"/>
        <v>2428</v>
      </c>
      <c r="I33" s="81">
        <f t="shared" si="7"/>
        <v>1455</v>
      </c>
      <c r="J33" s="81">
        <f t="shared" si="7"/>
        <v>1587</v>
      </c>
      <c r="K33" s="81">
        <f t="shared" si="7"/>
        <v>449</v>
      </c>
      <c r="L33" s="81">
        <f t="shared" si="7"/>
        <v>1348</v>
      </c>
      <c r="M33" s="81">
        <f t="shared" si="7"/>
        <v>1408</v>
      </c>
      <c r="N33" s="81">
        <f t="shared" si="7"/>
        <v>126</v>
      </c>
      <c r="O33" s="81">
        <f t="shared" si="7"/>
        <v>130</v>
      </c>
      <c r="P33" s="81">
        <f t="shared" si="7"/>
        <v>12535</v>
      </c>
      <c r="Q33" s="81">
        <f t="shared" si="7"/>
        <v>2993</v>
      </c>
      <c r="R33" s="81">
        <f t="shared" si="7"/>
        <v>514</v>
      </c>
      <c r="S33" s="81">
        <f t="shared" si="7"/>
        <v>892</v>
      </c>
      <c r="T33" s="81">
        <f t="shared" si="7"/>
        <v>1274</v>
      </c>
      <c r="U33" s="81">
        <f t="shared" si="7"/>
        <v>1889</v>
      </c>
      <c r="V33" s="81">
        <f t="shared" si="7"/>
        <v>224</v>
      </c>
      <c r="W33" s="81">
        <f t="shared" si="7"/>
        <v>820</v>
      </c>
      <c r="X33" s="81">
        <f t="shared" si="7"/>
        <v>11</v>
      </c>
      <c r="Y33" s="81">
        <f t="shared" si="7"/>
        <v>20</v>
      </c>
      <c r="Z33" s="81">
        <f t="shared" si="7"/>
        <v>1415</v>
      </c>
      <c r="AA33" s="81">
        <f t="shared" si="7"/>
        <v>388</v>
      </c>
    </row>
    <row r="34" spans="1:27" x14ac:dyDescent="0.3">
      <c r="B34" s="296"/>
    </row>
  </sheetData>
  <mergeCells count="2">
    <mergeCell ref="A1:AA1"/>
    <mergeCell ref="C2:AA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A34"/>
  <sheetViews>
    <sheetView zoomScaleNormal="100" workbookViewId="0">
      <selection activeCell="K17" sqref="K17"/>
    </sheetView>
  </sheetViews>
  <sheetFormatPr defaultColWidth="9.1796875" defaultRowHeight="13" x14ac:dyDescent="0.3"/>
  <cols>
    <col min="1" max="1" width="23.54296875" style="2" customWidth="1"/>
    <col min="2" max="18" width="7.54296875" style="50" customWidth="1"/>
    <col min="19" max="19" width="8.453125" style="50" customWidth="1"/>
    <col min="20" max="26" width="7.54296875" style="50" customWidth="1"/>
    <col min="27" max="16384" width="9.1796875" style="2"/>
  </cols>
  <sheetData>
    <row r="1" spans="1:26" s="10" customFormat="1" ht="15" customHeight="1" x14ac:dyDescent="0.3">
      <c r="A1" s="379" t="s">
        <v>345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</row>
    <row r="2" spans="1:26" ht="15" customHeight="1" x14ac:dyDescent="0.25">
      <c r="A2" s="65"/>
      <c r="B2" s="368" t="s">
        <v>74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</row>
    <row r="3" spans="1:26" ht="59.25" customHeight="1" x14ac:dyDescent="0.25">
      <c r="A3" s="299" t="s">
        <v>51</v>
      </c>
      <c r="B3" s="316" t="s">
        <v>169</v>
      </c>
      <c r="C3" s="316" t="s">
        <v>170</v>
      </c>
      <c r="D3" s="316" t="s">
        <v>196</v>
      </c>
      <c r="E3" s="316" t="s">
        <v>171</v>
      </c>
      <c r="F3" s="316" t="s">
        <v>172</v>
      </c>
      <c r="G3" s="316" t="s">
        <v>193</v>
      </c>
      <c r="H3" s="316" t="s">
        <v>194</v>
      </c>
      <c r="I3" s="316" t="s">
        <v>195</v>
      </c>
      <c r="J3" s="316" t="s">
        <v>197</v>
      </c>
      <c r="K3" s="316" t="s">
        <v>173</v>
      </c>
      <c r="L3" s="316" t="s">
        <v>198</v>
      </c>
      <c r="M3" s="316" t="s">
        <v>367</v>
      </c>
      <c r="N3" s="316" t="s">
        <v>202</v>
      </c>
      <c r="O3" s="316" t="s">
        <v>175</v>
      </c>
      <c r="P3" s="316" t="s">
        <v>176</v>
      </c>
      <c r="Q3" s="316" t="s">
        <v>177</v>
      </c>
      <c r="R3" s="316" t="s">
        <v>178</v>
      </c>
      <c r="S3" s="316" t="s">
        <v>199</v>
      </c>
      <c r="T3" s="316" t="s">
        <v>179</v>
      </c>
      <c r="U3" s="302" t="s">
        <v>200</v>
      </c>
      <c r="V3" s="302" t="s">
        <v>180</v>
      </c>
      <c r="W3" s="302" t="s">
        <v>246</v>
      </c>
      <c r="X3" s="302" t="s">
        <v>245</v>
      </c>
      <c r="Y3" s="302" t="s">
        <v>201</v>
      </c>
      <c r="Z3" s="302" t="s">
        <v>244</v>
      </c>
    </row>
    <row r="4" spans="1:26" ht="15" customHeight="1" x14ac:dyDescent="0.25">
      <c r="A4" s="82" t="s">
        <v>33</v>
      </c>
      <c r="B4" s="215">
        <v>6799</v>
      </c>
      <c r="C4" s="215">
        <v>1573</v>
      </c>
      <c r="D4" s="215">
        <v>36</v>
      </c>
      <c r="E4" s="215">
        <v>1753</v>
      </c>
      <c r="F4" s="215">
        <v>1727</v>
      </c>
      <c r="G4" s="215">
        <v>639</v>
      </c>
      <c r="H4" s="215">
        <v>448</v>
      </c>
      <c r="I4" s="215">
        <v>1250</v>
      </c>
      <c r="J4" s="215">
        <v>38</v>
      </c>
      <c r="K4" s="215">
        <v>40</v>
      </c>
      <c r="L4" s="215">
        <v>91</v>
      </c>
      <c r="M4" s="215">
        <v>4139</v>
      </c>
      <c r="N4" s="215">
        <v>36</v>
      </c>
      <c r="O4" s="215">
        <v>424</v>
      </c>
      <c r="P4" s="215">
        <v>24728</v>
      </c>
      <c r="Q4" s="215">
        <v>8258</v>
      </c>
      <c r="R4" s="215">
        <v>693</v>
      </c>
      <c r="S4" s="215">
        <v>15</v>
      </c>
      <c r="T4" s="215">
        <v>23</v>
      </c>
      <c r="U4" s="215">
        <v>2709</v>
      </c>
      <c r="V4" s="215">
        <v>1509</v>
      </c>
      <c r="W4" s="215">
        <v>30</v>
      </c>
      <c r="X4" s="215">
        <v>137</v>
      </c>
      <c r="Y4" s="215">
        <v>850</v>
      </c>
      <c r="Z4" s="215">
        <v>21</v>
      </c>
    </row>
    <row r="5" spans="1:26" ht="15" customHeight="1" x14ac:dyDescent="0.25">
      <c r="A5" s="82" t="s">
        <v>13</v>
      </c>
      <c r="B5" s="83">
        <v>137</v>
      </c>
      <c r="C5" s="83">
        <v>4</v>
      </c>
      <c r="D5" s="83">
        <v>0</v>
      </c>
      <c r="E5" s="83">
        <v>4</v>
      </c>
      <c r="F5" s="83">
        <v>0</v>
      </c>
      <c r="G5" s="83">
        <v>5</v>
      </c>
      <c r="H5" s="83">
        <v>1</v>
      </c>
      <c r="I5" s="83">
        <v>1</v>
      </c>
      <c r="J5" s="83">
        <v>0</v>
      </c>
      <c r="K5" s="83">
        <v>0</v>
      </c>
      <c r="L5" s="83">
        <v>1</v>
      </c>
      <c r="M5" s="83">
        <v>1</v>
      </c>
      <c r="N5" s="83">
        <v>0</v>
      </c>
      <c r="O5" s="83">
        <v>3</v>
      </c>
      <c r="P5" s="83">
        <v>3</v>
      </c>
      <c r="Q5" s="83">
        <v>24</v>
      </c>
      <c r="R5" s="183">
        <v>35</v>
      </c>
      <c r="S5" s="183">
        <v>0</v>
      </c>
      <c r="T5" s="87">
        <v>0</v>
      </c>
      <c r="U5" s="87">
        <v>7</v>
      </c>
      <c r="V5" s="87">
        <v>3</v>
      </c>
      <c r="W5" s="87">
        <v>0</v>
      </c>
      <c r="X5" s="87">
        <v>9</v>
      </c>
      <c r="Y5" s="87">
        <v>0</v>
      </c>
      <c r="Z5" s="87">
        <v>0</v>
      </c>
    </row>
    <row r="6" spans="1:26" ht="15" customHeight="1" x14ac:dyDescent="0.25">
      <c r="A6" s="82" t="s">
        <v>10</v>
      </c>
      <c r="B6" s="83">
        <v>1435</v>
      </c>
      <c r="C6" s="83">
        <v>930</v>
      </c>
      <c r="D6" s="83">
        <v>41</v>
      </c>
      <c r="E6" s="83">
        <v>291</v>
      </c>
      <c r="F6" s="83">
        <v>46</v>
      </c>
      <c r="G6" s="83">
        <v>109</v>
      </c>
      <c r="H6" s="83">
        <v>192</v>
      </c>
      <c r="I6" s="83">
        <v>106</v>
      </c>
      <c r="J6" s="83">
        <v>17</v>
      </c>
      <c r="K6" s="83">
        <v>29</v>
      </c>
      <c r="L6" s="83">
        <v>131</v>
      </c>
      <c r="M6" s="83">
        <v>694</v>
      </c>
      <c r="N6" s="83">
        <v>45</v>
      </c>
      <c r="O6" s="83">
        <v>112</v>
      </c>
      <c r="P6" s="83">
        <v>639</v>
      </c>
      <c r="Q6" s="83">
        <v>585</v>
      </c>
      <c r="R6" s="183">
        <v>142</v>
      </c>
      <c r="S6" s="183">
        <v>19</v>
      </c>
      <c r="T6" s="87">
        <v>21</v>
      </c>
      <c r="U6" s="87">
        <v>503</v>
      </c>
      <c r="V6" s="87">
        <v>3001</v>
      </c>
      <c r="W6" s="87">
        <v>24</v>
      </c>
      <c r="X6" s="87">
        <v>107</v>
      </c>
      <c r="Y6" s="87">
        <v>1186</v>
      </c>
      <c r="Z6" s="87">
        <v>13</v>
      </c>
    </row>
    <row r="7" spans="1:26" ht="15" customHeight="1" x14ac:dyDescent="0.25">
      <c r="A7" s="82" t="s">
        <v>41</v>
      </c>
      <c r="B7" s="83">
        <v>18216</v>
      </c>
      <c r="C7" s="83">
        <v>73</v>
      </c>
      <c r="D7" s="83">
        <v>10</v>
      </c>
      <c r="E7" s="83">
        <v>6</v>
      </c>
      <c r="F7" s="83">
        <v>1</v>
      </c>
      <c r="G7" s="83">
        <v>99</v>
      </c>
      <c r="H7" s="83">
        <v>205</v>
      </c>
      <c r="I7" s="83">
        <v>50</v>
      </c>
      <c r="J7" s="83">
        <v>15</v>
      </c>
      <c r="K7" s="83">
        <v>0</v>
      </c>
      <c r="L7" s="83">
        <v>10</v>
      </c>
      <c r="M7" s="83">
        <v>26</v>
      </c>
      <c r="N7" s="83">
        <v>1</v>
      </c>
      <c r="O7" s="83">
        <v>1</v>
      </c>
      <c r="P7" s="83">
        <v>241</v>
      </c>
      <c r="Q7" s="83">
        <v>153</v>
      </c>
      <c r="R7" s="183">
        <v>27</v>
      </c>
      <c r="S7" s="183">
        <v>7</v>
      </c>
      <c r="T7" s="87">
        <v>1</v>
      </c>
      <c r="U7" s="87">
        <v>224</v>
      </c>
      <c r="V7" s="87">
        <v>1423</v>
      </c>
      <c r="W7" s="87">
        <v>51</v>
      </c>
      <c r="X7" s="87">
        <v>0</v>
      </c>
      <c r="Y7" s="87">
        <v>279</v>
      </c>
      <c r="Z7" s="87">
        <v>13</v>
      </c>
    </row>
    <row r="8" spans="1:26" ht="15" customHeight="1" x14ac:dyDescent="0.25">
      <c r="A8" s="82" t="s">
        <v>42</v>
      </c>
      <c r="B8" s="83">
        <v>10716</v>
      </c>
      <c r="C8" s="83">
        <v>62</v>
      </c>
      <c r="D8" s="83">
        <v>4</v>
      </c>
      <c r="E8" s="83">
        <v>13</v>
      </c>
      <c r="F8" s="83">
        <v>3</v>
      </c>
      <c r="G8" s="83">
        <v>25</v>
      </c>
      <c r="H8" s="83">
        <v>320</v>
      </c>
      <c r="I8" s="83">
        <v>41</v>
      </c>
      <c r="J8" s="83">
        <v>2</v>
      </c>
      <c r="K8" s="83">
        <v>1</v>
      </c>
      <c r="L8" s="83">
        <v>10</v>
      </c>
      <c r="M8" s="83">
        <v>87</v>
      </c>
      <c r="N8" s="83">
        <v>1</v>
      </c>
      <c r="O8" s="83">
        <v>10</v>
      </c>
      <c r="P8" s="83">
        <v>8</v>
      </c>
      <c r="Q8" s="83">
        <v>194</v>
      </c>
      <c r="R8" s="183">
        <v>41</v>
      </c>
      <c r="S8" s="183">
        <v>0</v>
      </c>
      <c r="T8" s="87">
        <v>2</v>
      </c>
      <c r="U8" s="87">
        <v>325</v>
      </c>
      <c r="V8" s="87">
        <v>274</v>
      </c>
      <c r="W8" s="87">
        <v>6</v>
      </c>
      <c r="X8" s="87">
        <v>0</v>
      </c>
      <c r="Y8" s="87">
        <v>28</v>
      </c>
      <c r="Z8" s="87">
        <v>49</v>
      </c>
    </row>
    <row r="9" spans="1:26" ht="15" customHeight="1" x14ac:dyDescent="0.25">
      <c r="A9" s="82" t="s">
        <v>34</v>
      </c>
      <c r="B9" s="83">
        <v>5625</v>
      </c>
      <c r="C9" s="83">
        <v>2693</v>
      </c>
      <c r="D9" s="83">
        <v>36</v>
      </c>
      <c r="E9" s="83">
        <v>1394</v>
      </c>
      <c r="F9" s="83">
        <v>423</v>
      </c>
      <c r="G9" s="83">
        <v>361</v>
      </c>
      <c r="H9" s="83">
        <v>2068</v>
      </c>
      <c r="I9" s="83">
        <v>304</v>
      </c>
      <c r="J9" s="83">
        <v>70</v>
      </c>
      <c r="K9" s="83">
        <v>27</v>
      </c>
      <c r="L9" s="83">
        <v>482</v>
      </c>
      <c r="M9" s="83">
        <v>3145</v>
      </c>
      <c r="N9" s="83">
        <v>53</v>
      </c>
      <c r="O9" s="83">
        <v>163</v>
      </c>
      <c r="P9" s="83">
        <v>719</v>
      </c>
      <c r="Q9" s="83">
        <v>304</v>
      </c>
      <c r="R9" s="183">
        <v>1394</v>
      </c>
      <c r="S9" s="183">
        <v>0</v>
      </c>
      <c r="T9" s="87">
        <v>28</v>
      </c>
      <c r="U9" s="87">
        <v>448</v>
      </c>
      <c r="V9" s="87">
        <v>2993</v>
      </c>
      <c r="W9" s="87">
        <v>29</v>
      </c>
      <c r="X9" s="87">
        <v>34</v>
      </c>
      <c r="Y9" s="87">
        <v>356</v>
      </c>
      <c r="Z9" s="87">
        <v>32</v>
      </c>
    </row>
    <row r="10" spans="1:26" ht="15" customHeight="1" x14ac:dyDescent="0.25">
      <c r="A10" s="82" t="s">
        <v>22</v>
      </c>
      <c r="B10" s="83">
        <v>1248</v>
      </c>
      <c r="C10" s="83">
        <v>141</v>
      </c>
      <c r="D10" s="83">
        <v>3</v>
      </c>
      <c r="E10" s="83">
        <v>120</v>
      </c>
      <c r="F10" s="83">
        <v>44</v>
      </c>
      <c r="G10" s="83">
        <v>23</v>
      </c>
      <c r="H10" s="83">
        <v>52</v>
      </c>
      <c r="I10" s="83">
        <v>22</v>
      </c>
      <c r="J10" s="83">
        <v>4</v>
      </c>
      <c r="K10" s="83">
        <v>4</v>
      </c>
      <c r="L10" s="83">
        <v>27</v>
      </c>
      <c r="M10" s="83">
        <v>543</v>
      </c>
      <c r="N10" s="83">
        <v>1</v>
      </c>
      <c r="O10" s="83">
        <v>10</v>
      </c>
      <c r="P10" s="83">
        <v>324</v>
      </c>
      <c r="Q10" s="83">
        <v>98</v>
      </c>
      <c r="R10" s="183">
        <v>154</v>
      </c>
      <c r="S10" s="183">
        <v>0</v>
      </c>
      <c r="T10" s="87">
        <v>12</v>
      </c>
      <c r="U10" s="87">
        <v>81</v>
      </c>
      <c r="V10" s="87">
        <v>3116</v>
      </c>
      <c r="W10" s="87">
        <v>4</v>
      </c>
      <c r="X10" s="87">
        <v>5</v>
      </c>
      <c r="Y10" s="87">
        <v>309</v>
      </c>
      <c r="Z10" s="87">
        <v>7</v>
      </c>
    </row>
    <row r="11" spans="1:26" ht="15" customHeight="1" x14ac:dyDescent="0.25">
      <c r="A11" s="82" t="s">
        <v>9</v>
      </c>
      <c r="B11" s="83">
        <v>109</v>
      </c>
      <c r="C11" s="83">
        <v>36</v>
      </c>
      <c r="D11" s="83">
        <v>8</v>
      </c>
      <c r="E11" s="83">
        <v>93</v>
      </c>
      <c r="F11" s="83">
        <v>5</v>
      </c>
      <c r="G11" s="83">
        <v>71</v>
      </c>
      <c r="H11" s="83">
        <v>46</v>
      </c>
      <c r="I11" s="83">
        <v>51</v>
      </c>
      <c r="J11" s="83">
        <v>10</v>
      </c>
      <c r="K11" s="83">
        <v>15</v>
      </c>
      <c r="L11" s="83">
        <v>24</v>
      </c>
      <c r="M11" s="83">
        <v>10</v>
      </c>
      <c r="N11" s="83">
        <v>6</v>
      </c>
      <c r="O11" s="83">
        <v>7</v>
      </c>
      <c r="P11" s="83">
        <v>169</v>
      </c>
      <c r="Q11" s="83">
        <v>389</v>
      </c>
      <c r="R11" s="183">
        <v>11</v>
      </c>
      <c r="S11" s="183">
        <v>0</v>
      </c>
      <c r="T11" s="87">
        <v>1</v>
      </c>
      <c r="U11" s="87">
        <v>43</v>
      </c>
      <c r="V11" s="87">
        <v>134</v>
      </c>
      <c r="W11" s="87">
        <v>4</v>
      </c>
      <c r="X11" s="87">
        <v>4</v>
      </c>
      <c r="Y11" s="87">
        <v>81</v>
      </c>
      <c r="Z11" s="87">
        <v>4</v>
      </c>
    </row>
    <row r="12" spans="1:26" ht="15" customHeight="1" x14ac:dyDescent="0.25">
      <c r="A12" s="82" t="s">
        <v>21</v>
      </c>
      <c r="B12" s="83">
        <v>4920</v>
      </c>
      <c r="C12" s="83">
        <v>16665</v>
      </c>
      <c r="D12" s="83">
        <v>170</v>
      </c>
      <c r="E12" s="83">
        <v>4653</v>
      </c>
      <c r="F12" s="83">
        <v>4554</v>
      </c>
      <c r="G12" s="83">
        <v>5603</v>
      </c>
      <c r="H12" s="83">
        <v>2909</v>
      </c>
      <c r="I12" s="83">
        <v>4206</v>
      </c>
      <c r="J12" s="83">
        <v>213</v>
      </c>
      <c r="K12" s="83">
        <v>64</v>
      </c>
      <c r="L12" s="83">
        <v>1295</v>
      </c>
      <c r="M12" s="83">
        <v>4387</v>
      </c>
      <c r="N12" s="83">
        <v>107</v>
      </c>
      <c r="O12" s="83">
        <v>110</v>
      </c>
      <c r="P12" s="83">
        <v>301</v>
      </c>
      <c r="Q12" s="83">
        <v>2214</v>
      </c>
      <c r="R12" s="183">
        <v>1116</v>
      </c>
      <c r="S12" s="183">
        <v>1</v>
      </c>
      <c r="T12" s="87">
        <v>11</v>
      </c>
      <c r="U12" s="87">
        <v>202</v>
      </c>
      <c r="V12" s="87">
        <v>2454</v>
      </c>
      <c r="W12" s="87">
        <v>24</v>
      </c>
      <c r="X12" s="87">
        <v>401</v>
      </c>
      <c r="Y12" s="87">
        <v>680</v>
      </c>
      <c r="Z12" s="87">
        <v>50</v>
      </c>
    </row>
    <row r="13" spans="1:26" ht="15" customHeight="1" x14ac:dyDescent="0.25">
      <c r="A13" s="82" t="s">
        <v>35</v>
      </c>
      <c r="B13" s="83">
        <v>941</v>
      </c>
      <c r="C13" s="83">
        <v>561</v>
      </c>
      <c r="D13" s="83">
        <v>76</v>
      </c>
      <c r="E13" s="83">
        <v>647</v>
      </c>
      <c r="F13" s="83">
        <v>79</v>
      </c>
      <c r="G13" s="83">
        <v>245</v>
      </c>
      <c r="H13" s="83">
        <v>247</v>
      </c>
      <c r="I13" s="83">
        <v>541</v>
      </c>
      <c r="J13" s="83">
        <v>46</v>
      </c>
      <c r="K13" s="83">
        <v>54</v>
      </c>
      <c r="L13" s="83">
        <v>170</v>
      </c>
      <c r="M13" s="83">
        <v>91</v>
      </c>
      <c r="N13" s="83">
        <v>16</v>
      </c>
      <c r="O13" s="83">
        <v>106</v>
      </c>
      <c r="P13" s="83">
        <v>634</v>
      </c>
      <c r="Q13" s="83">
        <v>4148</v>
      </c>
      <c r="R13" s="183">
        <v>395</v>
      </c>
      <c r="S13" s="183">
        <v>5</v>
      </c>
      <c r="T13" s="87">
        <v>50</v>
      </c>
      <c r="U13" s="87">
        <v>103</v>
      </c>
      <c r="V13" s="87">
        <v>5554</v>
      </c>
      <c r="W13" s="87">
        <v>161</v>
      </c>
      <c r="X13" s="87">
        <v>395</v>
      </c>
      <c r="Y13" s="87">
        <v>770</v>
      </c>
      <c r="Z13" s="87">
        <v>158</v>
      </c>
    </row>
    <row r="14" spans="1:26" ht="15" customHeight="1" x14ac:dyDescent="0.25">
      <c r="A14" s="82" t="s">
        <v>8</v>
      </c>
      <c r="B14" s="83">
        <v>235</v>
      </c>
      <c r="C14" s="83">
        <v>64</v>
      </c>
      <c r="D14" s="83">
        <v>12</v>
      </c>
      <c r="E14" s="83">
        <v>74</v>
      </c>
      <c r="F14" s="83">
        <v>8</v>
      </c>
      <c r="G14" s="83">
        <v>36</v>
      </c>
      <c r="H14" s="83">
        <v>163</v>
      </c>
      <c r="I14" s="83">
        <v>43</v>
      </c>
      <c r="J14" s="83">
        <v>16</v>
      </c>
      <c r="K14" s="83">
        <v>12</v>
      </c>
      <c r="L14" s="83">
        <v>33</v>
      </c>
      <c r="M14" s="83">
        <v>4</v>
      </c>
      <c r="N14" s="83">
        <v>12</v>
      </c>
      <c r="O14" s="83">
        <v>45</v>
      </c>
      <c r="P14" s="83">
        <v>1092</v>
      </c>
      <c r="Q14" s="83">
        <v>482</v>
      </c>
      <c r="R14" s="183">
        <v>471</v>
      </c>
      <c r="S14" s="183">
        <v>4</v>
      </c>
      <c r="T14" s="87">
        <v>17</v>
      </c>
      <c r="U14" s="87">
        <v>26</v>
      </c>
      <c r="V14" s="87">
        <v>343</v>
      </c>
      <c r="W14" s="87">
        <v>16</v>
      </c>
      <c r="X14" s="87">
        <v>1017</v>
      </c>
      <c r="Y14" s="87">
        <v>626</v>
      </c>
      <c r="Z14" s="87">
        <v>3</v>
      </c>
    </row>
    <row r="15" spans="1:26" ht="15" customHeight="1" x14ac:dyDescent="0.25">
      <c r="A15" s="82" t="s">
        <v>36</v>
      </c>
      <c r="B15" s="83">
        <v>416</v>
      </c>
      <c r="C15" s="83">
        <v>162</v>
      </c>
      <c r="D15" s="83">
        <v>47</v>
      </c>
      <c r="E15" s="83">
        <v>556</v>
      </c>
      <c r="F15" s="83">
        <v>106</v>
      </c>
      <c r="G15" s="83">
        <v>234</v>
      </c>
      <c r="H15" s="83">
        <v>295</v>
      </c>
      <c r="I15" s="83">
        <v>241</v>
      </c>
      <c r="J15" s="83">
        <v>63</v>
      </c>
      <c r="K15" s="83">
        <v>76</v>
      </c>
      <c r="L15" s="83">
        <v>167</v>
      </c>
      <c r="M15" s="83">
        <v>60</v>
      </c>
      <c r="N15" s="83">
        <v>10</v>
      </c>
      <c r="O15" s="83">
        <v>41</v>
      </c>
      <c r="P15" s="83">
        <v>216</v>
      </c>
      <c r="Q15" s="83">
        <v>389</v>
      </c>
      <c r="R15" s="183">
        <v>541</v>
      </c>
      <c r="S15" s="183">
        <v>0</v>
      </c>
      <c r="T15" s="87">
        <v>15</v>
      </c>
      <c r="U15" s="87">
        <v>48</v>
      </c>
      <c r="V15" s="87">
        <v>973</v>
      </c>
      <c r="W15" s="87">
        <v>14</v>
      </c>
      <c r="X15" s="87">
        <v>1154</v>
      </c>
      <c r="Y15" s="87">
        <v>822</v>
      </c>
      <c r="Z15" s="87">
        <v>5</v>
      </c>
    </row>
    <row r="16" spans="1:26" ht="15" customHeight="1" x14ac:dyDescent="0.25">
      <c r="A16" s="82" t="s">
        <v>7</v>
      </c>
      <c r="B16" s="83">
        <v>364</v>
      </c>
      <c r="C16" s="83">
        <v>323</v>
      </c>
      <c r="D16" s="83">
        <v>46</v>
      </c>
      <c r="E16" s="83">
        <v>922</v>
      </c>
      <c r="F16" s="83">
        <v>72</v>
      </c>
      <c r="G16" s="83">
        <v>291</v>
      </c>
      <c r="H16" s="83">
        <v>524</v>
      </c>
      <c r="I16" s="83">
        <v>685</v>
      </c>
      <c r="J16" s="83">
        <v>73</v>
      </c>
      <c r="K16" s="83">
        <v>102</v>
      </c>
      <c r="L16" s="83">
        <v>413</v>
      </c>
      <c r="M16" s="83">
        <v>9271</v>
      </c>
      <c r="N16" s="83">
        <v>159</v>
      </c>
      <c r="O16" s="83">
        <v>607</v>
      </c>
      <c r="P16" s="83">
        <v>27258</v>
      </c>
      <c r="Q16" s="83">
        <v>4065</v>
      </c>
      <c r="R16" s="183">
        <v>727</v>
      </c>
      <c r="S16" s="183">
        <v>13</v>
      </c>
      <c r="T16" s="87">
        <v>37</v>
      </c>
      <c r="U16" s="87">
        <v>182</v>
      </c>
      <c r="V16" s="87">
        <v>6780</v>
      </c>
      <c r="W16" s="87">
        <v>10</v>
      </c>
      <c r="X16" s="87">
        <v>172</v>
      </c>
      <c r="Y16" s="87">
        <v>442</v>
      </c>
      <c r="Z16" s="87">
        <v>30</v>
      </c>
    </row>
    <row r="17" spans="1:27" ht="15" customHeight="1" x14ac:dyDescent="0.25">
      <c r="A17" s="82" t="s">
        <v>6</v>
      </c>
      <c r="B17" s="83">
        <v>188</v>
      </c>
      <c r="C17" s="83">
        <v>51</v>
      </c>
      <c r="D17" s="83">
        <v>31</v>
      </c>
      <c r="E17" s="83">
        <v>843</v>
      </c>
      <c r="F17" s="83">
        <v>131</v>
      </c>
      <c r="G17" s="83">
        <v>157</v>
      </c>
      <c r="H17" s="83">
        <v>249</v>
      </c>
      <c r="I17" s="83">
        <v>187</v>
      </c>
      <c r="J17" s="83">
        <v>21</v>
      </c>
      <c r="K17" s="83">
        <v>72</v>
      </c>
      <c r="L17" s="83">
        <v>60</v>
      </c>
      <c r="M17" s="83">
        <v>123</v>
      </c>
      <c r="N17" s="83">
        <v>41</v>
      </c>
      <c r="O17" s="83">
        <v>83</v>
      </c>
      <c r="P17" s="83">
        <v>82</v>
      </c>
      <c r="Q17" s="83">
        <v>130</v>
      </c>
      <c r="R17" s="183">
        <v>380</v>
      </c>
      <c r="S17" s="183">
        <v>3</v>
      </c>
      <c r="T17" s="87">
        <v>4</v>
      </c>
      <c r="U17" s="87">
        <v>27</v>
      </c>
      <c r="V17" s="87">
        <v>169</v>
      </c>
      <c r="W17" s="87">
        <v>6</v>
      </c>
      <c r="X17" s="87">
        <v>501</v>
      </c>
      <c r="Y17" s="87">
        <v>452</v>
      </c>
      <c r="Z17" s="87">
        <v>4</v>
      </c>
    </row>
    <row r="18" spans="1:27" ht="15" customHeight="1" x14ac:dyDescent="0.25">
      <c r="A18" s="82" t="s">
        <v>37</v>
      </c>
      <c r="B18" s="83">
        <v>170</v>
      </c>
      <c r="C18" s="83">
        <v>31</v>
      </c>
      <c r="D18" s="83">
        <v>21</v>
      </c>
      <c r="E18" s="83">
        <v>92</v>
      </c>
      <c r="F18" s="83">
        <v>14</v>
      </c>
      <c r="G18" s="83">
        <v>129</v>
      </c>
      <c r="H18" s="83">
        <v>64</v>
      </c>
      <c r="I18" s="83">
        <v>151</v>
      </c>
      <c r="J18" s="83">
        <v>6</v>
      </c>
      <c r="K18" s="83">
        <v>8</v>
      </c>
      <c r="L18" s="83">
        <v>24</v>
      </c>
      <c r="M18" s="83">
        <v>30</v>
      </c>
      <c r="N18" s="83">
        <v>9</v>
      </c>
      <c r="O18" s="83">
        <v>144</v>
      </c>
      <c r="P18" s="83">
        <v>150</v>
      </c>
      <c r="Q18" s="83">
        <v>46</v>
      </c>
      <c r="R18" s="183">
        <v>172</v>
      </c>
      <c r="S18" s="183">
        <v>1</v>
      </c>
      <c r="T18" s="87">
        <v>11</v>
      </c>
      <c r="U18" s="87">
        <v>5</v>
      </c>
      <c r="V18" s="87">
        <v>24</v>
      </c>
      <c r="W18" s="87">
        <v>0</v>
      </c>
      <c r="X18" s="87">
        <v>67</v>
      </c>
      <c r="Y18" s="87">
        <v>101</v>
      </c>
      <c r="Z18" s="87">
        <v>0</v>
      </c>
    </row>
    <row r="19" spans="1:27" ht="15" customHeight="1" x14ac:dyDescent="0.25">
      <c r="A19" s="82" t="s">
        <v>5</v>
      </c>
      <c r="B19" s="83">
        <v>2093</v>
      </c>
      <c r="C19" s="83">
        <v>314</v>
      </c>
      <c r="D19" s="83">
        <v>98</v>
      </c>
      <c r="E19" s="83">
        <v>6771</v>
      </c>
      <c r="F19" s="83">
        <v>1151</v>
      </c>
      <c r="G19" s="83">
        <v>1286</v>
      </c>
      <c r="H19" s="83">
        <v>1118</v>
      </c>
      <c r="I19" s="83">
        <v>988</v>
      </c>
      <c r="J19" s="83">
        <v>70</v>
      </c>
      <c r="K19" s="83">
        <v>338</v>
      </c>
      <c r="L19" s="83">
        <v>576</v>
      </c>
      <c r="M19" s="83">
        <v>1109</v>
      </c>
      <c r="N19" s="83">
        <v>126</v>
      </c>
      <c r="O19" s="83">
        <v>281</v>
      </c>
      <c r="P19" s="83">
        <v>14276</v>
      </c>
      <c r="Q19" s="83">
        <v>11952</v>
      </c>
      <c r="R19" s="183">
        <v>1272</v>
      </c>
      <c r="S19" s="183">
        <v>52</v>
      </c>
      <c r="T19" s="87">
        <v>66</v>
      </c>
      <c r="U19" s="87">
        <v>45</v>
      </c>
      <c r="V19" s="87">
        <v>301</v>
      </c>
      <c r="W19" s="87">
        <v>16</v>
      </c>
      <c r="X19" s="87">
        <v>36</v>
      </c>
      <c r="Y19" s="87">
        <v>388</v>
      </c>
      <c r="Z19" s="87">
        <v>120</v>
      </c>
    </row>
    <row r="20" spans="1:27" ht="15" customHeight="1" x14ac:dyDescent="0.25">
      <c r="A20" s="82" t="s">
        <v>38</v>
      </c>
      <c r="B20" s="83">
        <v>310</v>
      </c>
      <c r="C20" s="83">
        <v>200</v>
      </c>
      <c r="D20" s="83">
        <v>153</v>
      </c>
      <c r="E20" s="83">
        <v>4861</v>
      </c>
      <c r="F20" s="83">
        <v>1403</v>
      </c>
      <c r="G20" s="83">
        <v>2638</v>
      </c>
      <c r="H20" s="83">
        <v>10031</v>
      </c>
      <c r="I20" s="83">
        <v>304</v>
      </c>
      <c r="J20" s="83">
        <v>78</v>
      </c>
      <c r="K20" s="83">
        <v>739</v>
      </c>
      <c r="L20" s="83">
        <v>1512</v>
      </c>
      <c r="M20" s="83">
        <v>204</v>
      </c>
      <c r="N20" s="83">
        <v>898</v>
      </c>
      <c r="O20" s="83">
        <v>13520</v>
      </c>
      <c r="P20" s="83">
        <v>62</v>
      </c>
      <c r="Q20" s="83">
        <v>153</v>
      </c>
      <c r="R20" s="183">
        <v>174</v>
      </c>
      <c r="S20" s="183">
        <v>48</v>
      </c>
      <c r="T20" s="87">
        <v>86</v>
      </c>
      <c r="U20" s="87">
        <v>132</v>
      </c>
      <c r="V20" s="87">
        <v>695</v>
      </c>
      <c r="W20" s="87">
        <v>7</v>
      </c>
      <c r="X20" s="87">
        <v>10</v>
      </c>
      <c r="Y20" s="87">
        <v>414</v>
      </c>
      <c r="Z20" s="87">
        <v>55</v>
      </c>
    </row>
    <row r="21" spans="1:27" ht="15" customHeight="1" x14ac:dyDescent="0.25">
      <c r="A21" s="82" t="s">
        <v>4</v>
      </c>
      <c r="B21" s="83">
        <v>177</v>
      </c>
      <c r="C21" s="83">
        <v>144</v>
      </c>
      <c r="D21" s="83">
        <v>36</v>
      </c>
      <c r="E21" s="83">
        <v>1802</v>
      </c>
      <c r="F21" s="83">
        <v>636</v>
      </c>
      <c r="G21" s="83">
        <v>3533</v>
      </c>
      <c r="H21" s="83">
        <v>84</v>
      </c>
      <c r="I21" s="83">
        <v>467</v>
      </c>
      <c r="J21" s="83">
        <v>70</v>
      </c>
      <c r="K21" s="83">
        <v>142</v>
      </c>
      <c r="L21" s="83">
        <v>187</v>
      </c>
      <c r="M21" s="83">
        <v>433</v>
      </c>
      <c r="N21" s="83">
        <v>46</v>
      </c>
      <c r="O21" s="83">
        <v>241</v>
      </c>
      <c r="P21" s="83">
        <v>204</v>
      </c>
      <c r="Q21" s="83">
        <v>508</v>
      </c>
      <c r="R21" s="183">
        <v>300</v>
      </c>
      <c r="S21" s="183">
        <v>136</v>
      </c>
      <c r="T21" s="87">
        <v>37</v>
      </c>
      <c r="U21" s="87">
        <v>29</v>
      </c>
      <c r="V21" s="87">
        <v>88</v>
      </c>
      <c r="W21" s="87">
        <v>3</v>
      </c>
      <c r="X21" s="87">
        <v>77</v>
      </c>
      <c r="Y21" s="87">
        <v>424</v>
      </c>
      <c r="Z21" s="87">
        <v>57</v>
      </c>
    </row>
    <row r="22" spans="1:27" ht="15" customHeight="1" x14ac:dyDescent="0.25">
      <c r="A22" s="82" t="s">
        <v>3</v>
      </c>
      <c r="B22" s="83">
        <v>453</v>
      </c>
      <c r="C22" s="83">
        <v>168</v>
      </c>
      <c r="D22" s="83">
        <v>27</v>
      </c>
      <c r="E22" s="83">
        <v>1571</v>
      </c>
      <c r="F22" s="83">
        <v>1016</v>
      </c>
      <c r="G22" s="83">
        <v>734</v>
      </c>
      <c r="H22" s="83">
        <v>382</v>
      </c>
      <c r="I22" s="83">
        <v>87</v>
      </c>
      <c r="J22" s="83">
        <v>91</v>
      </c>
      <c r="K22" s="83">
        <v>777</v>
      </c>
      <c r="L22" s="83">
        <v>362</v>
      </c>
      <c r="M22" s="83">
        <v>2562</v>
      </c>
      <c r="N22" s="83">
        <v>119</v>
      </c>
      <c r="O22" s="83">
        <v>338</v>
      </c>
      <c r="P22" s="83">
        <v>293</v>
      </c>
      <c r="Q22" s="83">
        <v>4879</v>
      </c>
      <c r="R22" s="183">
        <v>434</v>
      </c>
      <c r="S22" s="183">
        <v>6</v>
      </c>
      <c r="T22" s="87">
        <v>55</v>
      </c>
      <c r="U22" s="87">
        <v>136</v>
      </c>
      <c r="V22" s="87">
        <v>182</v>
      </c>
      <c r="W22" s="87">
        <v>2</v>
      </c>
      <c r="X22" s="87">
        <v>7</v>
      </c>
      <c r="Y22" s="87">
        <v>609</v>
      </c>
      <c r="Z22" s="87">
        <v>40</v>
      </c>
    </row>
    <row r="23" spans="1:27" ht="15" customHeight="1" x14ac:dyDescent="0.25">
      <c r="A23" s="82" t="s">
        <v>2</v>
      </c>
      <c r="B23" s="83">
        <v>394</v>
      </c>
      <c r="C23" s="83">
        <v>1313</v>
      </c>
      <c r="D23" s="83">
        <v>120</v>
      </c>
      <c r="E23" s="83">
        <v>3557</v>
      </c>
      <c r="F23" s="83">
        <v>562</v>
      </c>
      <c r="G23" s="83">
        <v>1761</v>
      </c>
      <c r="H23" s="83">
        <v>491</v>
      </c>
      <c r="I23" s="83">
        <v>572</v>
      </c>
      <c r="J23" s="83">
        <v>133</v>
      </c>
      <c r="K23" s="83">
        <v>215</v>
      </c>
      <c r="L23" s="83">
        <v>1189</v>
      </c>
      <c r="M23" s="83">
        <v>23</v>
      </c>
      <c r="N23" s="83">
        <v>2945</v>
      </c>
      <c r="O23" s="83">
        <v>20740</v>
      </c>
      <c r="P23" s="83">
        <v>6613</v>
      </c>
      <c r="Q23" s="83">
        <v>378</v>
      </c>
      <c r="R23" s="183">
        <v>660</v>
      </c>
      <c r="S23" s="183">
        <v>2344</v>
      </c>
      <c r="T23" s="87">
        <v>3565</v>
      </c>
      <c r="U23" s="87">
        <v>163</v>
      </c>
      <c r="V23" s="87">
        <v>1519</v>
      </c>
      <c r="W23" s="87">
        <v>6</v>
      </c>
      <c r="X23" s="87">
        <v>7</v>
      </c>
      <c r="Y23" s="87">
        <v>1652</v>
      </c>
      <c r="Z23" s="87">
        <v>452</v>
      </c>
    </row>
    <row r="24" spans="1:27" ht="15" customHeight="1" x14ac:dyDescent="0.25">
      <c r="A24" s="82" t="s">
        <v>1</v>
      </c>
      <c r="B24" s="83">
        <v>204</v>
      </c>
      <c r="C24" s="83">
        <v>155</v>
      </c>
      <c r="D24" s="83">
        <v>36</v>
      </c>
      <c r="E24" s="83">
        <v>722</v>
      </c>
      <c r="F24" s="83">
        <v>46</v>
      </c>
      <c r="G24" s="83">
        <v>114</v>
      </c>
      <c r="H24" s="83">
        <v>80</v>
      </c>
      <c r="I24" s="83">
        <v>117</v>
      </c>
      <c r="J24" s="83">
        <v>38</v>
      </c>
      <c r="K24" s="83">
        <v>46</v>
      </c>
      <c r="L24" s="83">
        <v>112</v>
      </c>
      <c r="M24" s="83">
        <v>5</v>
      </c>
      <c r="N24" s="83">
        <v>69</v>
      </c>
      <c r="O24" s="83">
        <v>928</v>
      </c>
      <c r="P24" s="83">
        <v>64</v>
      </c>
      <c r="Q24" s="83">
        <v>325</v>
      </c>
      <c r="R24" s="183">
        <v>31</v>
      </c>
      <c r="S24" s="183">
        <v>2</v>
      </c>
      <c r="T24" s="87">
        <v>6</v>
      </c>
      <c r="U24" s="87">
        <v>83</v>
      </c>
      <c r="V24" s="87">
        <v>317</v>
      </c>
      <c r="W24" s="87">
        <v>2</v>
      </c>
      <c r="X24" s="87">
        <v>57</v>
      </c>
      <c r="Y24" s="87">
        <v>2243</v>
      </c>
      <c r="Z24" s="87">
        <v>86</v>
      </c>
    </row>
    <row r="25" spans="1:27" ht="11.5" x14ac:dyDescent="0.25">
      <c r="A25" s="75" t="s">
        <v>23</v>
      </c>
      <c r="B25" s="76">
        <f t="shared" ref="B25:Z25" si="0">SUM(B4:B24)</f>
        <v>55150</v>
      </c>
      <c r="C25" s="76">
        <f t="shared" si="0"/>
        <v>25663</v>
      </c>
      <c r="D25" s="76">
        <f t="shared" si="0"/>
        <v>1011</v>
      </c>
      <c r="E25" s="76">
        <f t="shared" si="0"/>
        <v>30745</v>
      </c>
      <c r="F25" s="76">
        <f t="shared" si="0"/>
        <v>12027</v>
      </c>
      <c r="G25" s="76">
        <f t="shared" si="0"/>
        <v>18093</v>
      </c>
      <c r="H25" s="76">
        <f t="shared" si="0"/>
        <v>19969</v>
      </c>
      <c r="I25" s="76">
        <f t="shared" si="0"/>
        <v>10414</v>
      </c>
      <c r="J25" s="76">
        <f t="shared" si="0"/>
        <v>1074</v>
      </c>
      <c r="K25" s="76">
        <f t="shared" si="0"/>
        <v>2761</v>
      </c>
      <c r="L25" s="76">
        <f t="shared" si="0"/>
        <v>6876</v>
      </c>
      <c r="M25" s="76">
        <f t="shared" si="0"/>
        <v>26947</v>
      </c>
      <c r="N25" s="76">
        <f t="shared" si="0"/>
        <v>4700</v>
      </c>
      <c r="O25" s="76">
        <f t="shared" si="0"/>
        <v>37914</v>
      </c>
      <c r="P25" s="76">
        <f t="shared" si="0"/>
        <v>78076</v>
      </c>
      <c r="Q25" s="76">
        <f t="shared" si="0"/>
        <v>39674</v>
      </c>
      <c r="R25" s="76">
        <f t="shared" si="0"/>
        <v>9170</v>
      </c>
      <c r="S25" s="76">
        <f t="shared" si="0"/>
        <v>2656</v>
      </c>
      <c r="T25" s="76">
        <f t="shared" si="0"/>
        <v>4048</v>
      </c>
      <c r="U25" s="76">
        <f t="shared" si="0"/>
        <v>5521</v>
      </c>
      <c r="V25" s="76">
        <f t="shared" si="0"/>
        <v>31852</v>
      </c>
      <c r="W25" s="76">
        <f t="shared" si="0"/>
        <v>415</v>
      </c>
      <c r="X25" s="76">
        <f t="shared" si="0"/>
        <v>4197</v>
      </c>
      <c r="Y25" s="76">
        <f t="shared" si="0"/>
        <v>12712</v>
      </c>
      <c r="Z25" s="76">
        <f t="shared" si="0"/>
        <v>1199</v>
      </c>
      <c r="AA25" s="21"/>
    </row>
    <row r="26" spans="1:27" ht="11.5" x14ac:dyDescent="0.25">
      <c r="A26" s="75" t="s">
        <v>228</v>
      </c>
      <c r="B26" s="77">
        <f t="shared" ref="B26:Z26" si="1">+B27+B28</f>
        <v>49205</v>
      </c>
      <c r="C26" s="77">
        <f t="shared" si="1"/>
        <v>22177</v>
      </c>
      <c r="D26" s="77">
        <f t="shared" si="1"/>
        <v>308</v>
      </c>
      <c r="E26" s="77">
        <f t="shared" si="1"/>
        <v>8327</v>
      </c>
      <c r="F26" s="77">
        <f t="shared" si="1"/>
        <v>6803</v>
      </c>
      <c r="G26" s="77">
        <f t="shared" si="1"/>
        <v>6935</v>
      </c>
      <c r="H26" s="77">
        <f t="shared" si="1"/>
        <v>6241</v>
      </c>
      <c r="I26" s="77">
        <f t="shared" si="1"/>
        <v>6031</v>
      </c>
      <c r="J26" s="77">
        <f t="shared" si="1"/>
        <v>369</v>
      </c>
      <c r="K26" s="77">
        <f t="shared" si="1"/>
        <v>180</v>
      </c>
      <c r="L26" s="77">
        <f t="shared" si="1"/>
        <v>2071</v>
      </c>
      <c r="M26" s="77">
        <f t="shared" si="1"/>
        <v>13032</v>
      </c>
      <c r="N26" s="77">
        <f t="shared" si="1"/>
        <v>250</v>
      </c>
      <c r="O26" s="77">
        <f t="shared" si="1"/>
        <v>840</v>
      </c>
      <c r="P26" s="77">
        <f t="shared" si="1"/>
        <v>27132</v>
      </c>
      <c r="Q26" s="77">
        <f t="shared" si="1"/>
        <v>12219</v>
      </c>
      <c r="R26" s="77">
        <f t="shared" si="1"/>
        <v>3613</v>
      </c>
      <c r="S26" s="77">
        <f t="shared" si="1"/>
        <v>42</v>
      </c>
      <c r="T26" s="77">
        <f t="shared" si="1"/>
        <v>99</v>
      </c>
      <c r="U26" s="77">
        <f t="shared" si="1"/>
        <v>4542</v>
      </c>
      <c r="V26" s="77">
        <f t="shared" si="1"/>
        <v>14907</v>
      </c>
      <c r="W26" s="77">
        <f t="shared" si="1"/>
        <v>172</v>
      </c>
      <c r="X26" s="77">
        <f t="shared" si="1"/>
        <v>697</v>
      </c>
      <c r="Y26" s="77">
        <f t="shared" si="1"/>
        <v>3769</v>
      </c>
      <c r="Z26" s="77">
        <f t="shared" si="1"/>
        <v>189</v>
      </c>
    </row>
    <row r="27" spans="1:27" ht="11.5" x14ac:dyDescent="0.25">
      <c r="A27" s="78" t="s">
        <v>229</v>
      </c>
      <c r="B27" s="79">
        <f t="shared" ref="B27:Z27" si="2">+B4+B5+B6+B11</f>
        <v>8480</v>
      </c>
      <c r="C27" s="79">
        <f t="shared" si="2"/>
        <v>2543</v>
      </c>
      <c r="D27" s="79">
        <f t="shared" si="2"/>
        <v>85</v>
      </c>
      <c r="E27" s="79">
        <f t="shared" si="2"/>
        <v>2141</v>
      </c>
      <c r="F27" s="79">
        <f t="shared" si="2"/>
        <v>1778</v>
      </c>
      <c r="G27" s="79">
        <f t="shared" si="2"/>
        <v>824</v>
      </c>
      <c r="H27" s="79">
        <f t="shared" si="2"/>
        <v>687</v>
      </c>
      <c r="I27" s="79">
        <f t="shared" si="2"/>
        <v>1408</v>
      </c>
      <c r="J27" s="79">
        <f t="shared" si="2"/>
        <v>65</v>
      </c>
      <c r="K27" s="79">
        <f t="shared" si="2"/>
        <v>84</v>
      </c>
      <c r="L27" s="79">
        <f t="shared" si="2"/>
        <v>247</v>
      </c>
      <c r="M27" s="79">
        <f t="shared" si="2"/>
        <v>4844</v>
      </c>
      <c r="N27" s="79">
        <f t="shared" si="2"/>
        <v>87</v>
      </c>
      <c r="O27" s="79">
        <f t="shared" si="2"/>
        <v>546</v>
      </c>
      <c r="P27" s="79">
        <f t="shared" si="2"/>
        <v>25539</v>
      </c>
      <c r="Q27" s="79">
        <f t="shared" si="2"/>
        <v>9256</v>
      </c>
      <c r="R27" s="79">
        <f t="shared" si="2"/>
        <v>881</v>
      </c>
      <c r="S27" s="79">
        <f t="shared" si="2"/>
        <v>34</v>
      </c>
      <c r="T27" s="79">
        <f t="shared" si="2"/>
        <v>45</v>
      </c>
      <c r="U27" s="79">
        <f t="shared" si="2"/>
        <v>3262</v>
      </c>
      <c r="V27" s="79">
        <f t="shared" si="2"/>
        <v>4647</v>
      </c>
      <c r="W27" s="79">
        <f t="shared" si="2"/>
        <v>58</v>
      </c>
      <c r="X27" s="79">
        <f t="shared" si="2"/>
        <v>257</v>
      </c>
      <c r="Y27" s="79">
        <f t="shared" si="2"/>
        <v>2117</v>
      </c>
      <c r="Z27" s="79">
        <f t="shared" si="2"/>
        <v>38</v>
      </c>
    </row>
    <row r="28" spans="1:27" ht="11.5" x14ac:dyDescent="0.25">
      <c r="A28" s="78" t="s">
        <v>230</v>
      </c>
      <c r="B28" s="79">
        <f t="shared" ref="B28:Z28" si="3">+B7+B8+B9+B10+B12</f>
        <v>40725</v>
      </c>
      <c r="C28" s="79">
        <f t="shared" si="3"/>
        <v>19634</v>
      </c>
      <c r="D28" s="79">
        <f t="shared" si="3"/>
        <v>223</v>
      </c>
      <c r="E28" s="79">
        <f t="shared" si="3"/>
        <v>6186</v>
      </c>
      <c r="F28" s="79">
        <f t="shared" si="3"/>
        <v>5025</v>
      </c>
      <c r="G28" s="79">
        <f t="shared" si="3"/>
        <v>6111</v>
      </c>
      <c r="H28" s="79">
        <f t="shared" si="3"/>
        <v>5554</v>
      </c>
      <c r="I28" s="79">
        <f t="shared" si="3"/>
        <v>4623</v>
      </c>
      <c r="J28" s="79">
        <f t="shared" si="3"/>
        <v>304</v>
      </c>
      <c r="K28" s="79">
        <f t="shared" si="3"/>
        <v>96</v>
      </c>
      <c r="L28" s="79">
        <f t="shared" si="3"/>
        <v>1824</v>
      </c>
      <c r="M28" s="79">
        <f t="shared" si="3"/>
        <v>8188</v>
      </c>
      <c r="N28" s="79">
        <f t="shared" si="3"/>
        <v>163</v>
      </c>
      <c r="O28" s="79">
        <f t="shared" si="3"/>
        <v>294</v>
      </c>
      <c r="P28" s="79">
        <f t="shared" si="3"/>
        <v>1593</v>
      </c>
      <c r="Q28" s="79">
        <f t="shared" si="3"/>
        <v>2963</v>
      </c>
      <c r="R28" s="79">
        <f t="shared" si="3"/>
        <v>2732</v>
      </c>
      <c r="S28" s="79">
        <f t="shared" si="3"/>
        <v>8</v>
      </c>
      <c r="T28" s="79">
        <f t="shared" si="3"/>
        <v>54</v>
      </c>
      <c r="U28" s="79">
        <f t="shared" si="3"/>
        <v>1280</v>
      </c>
      <c r="V28" s="79">
        <f t="shared" si="3"/>
        <v>10260</v>
      </c>
      <c r="W28" s="79">
        <f t="shared" si="3"/>
        <v>114</v>
      </c>
      <c r="X28" s="79">
        <f t="shared" si="3"/>
        <v>440</v>
      </c>
      <c r="Y28" s="79">
        <f t="shared" si="3"/>
        <v>1652</v>
      </c>
      <c r="Z28" s="79">
        <f t="shared" si="3"/>
        <v>151</v>
      </c>
    </row>
    <row r="29" spans="1:27" ht="11.5" x14ac:dyDescent="0.25">
      <c r="A29" s="75" t="s">
        <v>39</v>
      </c>
      <c r="B29" s="77">
        <f t="shared" ref="B29:Z29" si="4">+B13+B14+B15+B16</f>
        <v>1956</v>
      </c>
      <c r="C29" s="77">
        <f t="shared" si="4"/>
        <v>1110</v>
      </c>
      <c r="D29" s="77">
        <f t="shared" si="4"/>
        <v>181</v>
      </c>
      <c r="E29" s="77">
        <f t="shared" si="4"/>
        <v>2199</v>
      </c>
      <c r="F29" s="77">
        <f t="shared" si="4"/>
        <v>265</v>
      </c>
      <c r="G29" s="77">
        <f t="shared" si="4"/>
        <v>806</v>
      </c>
      <c r="H29" s="77">
        <f t="shared" si="4"/>
        <v>1229</v>
      </c>
      <c r="I29" s="77">
        <f t="shared" si="4"/>
        <v>1510</v>
      </c>
      <c r="J29" s="77">
        <f t="shared" si="4"/>
        <v>198</v>
      </c>
      <c r="K29" s="77">
        <f t="shared" si="4"/>
        <v>244</v>
      </c>
      <c r="L29" s="77">
        <f t="shared" si="4"/>
        <v>783</v>
      </c>
      <c r="M29" s="77">
        <f t="shared" si="4"/>
        <v>9426</v>
      </c>
      <c r="N29" s="77">
        <f t="shared" si="4"/>
        <v>197</v>
      </c>
      <c r="O29" s="77">
        <f t="shared" si="4"/>
        <v>799</v>
      </c>
      <c r="P29" s="77">
        <f t="shared" si="4"/>
        <v>29200</v>
      </c>
      <c r="Q29" s="77">
        <f t="shared" si="4"/>
        <v>9084</v>
      </c>
      <c r="R29" s="77">
        <f t="shared" si="4"/>
        <v>2134</v>
      </c>
      <c r="S29" s="77">
        <f t="shared" si="4"/>
        <v>22</v>
      </c>
      <c r="T29" s="77">
        <f t="shared" si="4"/>
        <v>119</v>
      </c>
      <c r="U29" s="77">
        <f t="shared" si="4"/>
        <v>359</v>
      </c>
      <c r="V29" s="77">
        <f t="shared" si="4"/>
        <v>13650</v>
      </c>
      <c r="W29" s="77">
        <f t="shared" si="4"/>
        <v>201</v>
      </c>
      <c r="X29" s="77">
        <f t="shared" si="4"/>
        <v>2738</v>
      </c>
      <c r="Y29" s="77">
        <f t="shared" si="4"/>
        <v>2660</v>
      </c>
      <c r="Z29" s="77">
        <f t="shared" si="4"/>
        <v>196</v>
      </c>
    </row>
    <row r="30" spans="1:27" ht="11.5" x14ac:dyDescent="0.25">
      <c r="A30" s="75" t="s">
        <v>231</v>
      </c>
      <c r="B30" s="77">
        <f t="shared" ref="B30:Z30" si="5">+B31+B32</f>
        <v>3989</v>
      </c>
      <c r="C30" s="77">
        <f t="shared" si="5"/>
        <v>2376</v>
      </c>
      <c r="D30" s="77">
        <f t="shared" si="5"/>
        <v>522</v>
      </c>
      <c r="E30" s="77">
        <f t="shared" si="5"/>
        <v>20219</v>
      </c>
      <c r="F30" s="77">
        <f t="shared" si="5"/>
        <v>4959</v>
      </c>
      <c r="G30" s="77">
        <f t="shared" si="5"/>
        <v>10352</v>
      </c>
      <c r="H30" s="77">
        <f t="shared" si="5"/>
        <v>12499</v>
      </c>
      <c r="I30" s="77">
        <f t="shared" si="5"/>
        <v>2873</v>
      </c>
      <c r="J30" s="77">
        <f t="shared" si="5"/>
        <v>507</v>
      </c>
      <c r="K30" s="77">
        <f t="shared" si="5"/>
        <v>2337</v>
      </c>
      <c r="L30" s="77">
        <f t="shared" si="5"/>
        <v>4022</v>
      </c>
      <c r="M30" s="77">
        <f t="shared" si="5"/>
        <v>4489</v>
      </c>
      <c r="N30" s="77">
        <f t="shared" si="5"/>
        <v>4253</v>
      </c>
      <c r="O30" s="77">
        <f t="shared" si="5"/>
        <v>36275</v>
      </c>
      <c r="P30" s="77">
        <f t="shared" si="5"/>
        <v>21744</v>
      </c>
      <c r="Q30" s="77">
        <f t="shared" si="5"/>
        <v>18371</v>
      </c>
      <c r="R30" s="77">
        <f t="shared" si="5"/>
        <v>3423</v>
      </c>
      <c r="S30" s="77">
        <f t="shared" si="5"/>
        <v>2592</v>
      </c>
      <c r="T30" s="77">
        <f t="shared" si="5"/>
        <v>3830</v>
      </c>
      <c r="U30" s="77">
        <f t="shared" si="5"/>
        <v>620</v>
      </c>
      <c r="V30" s="77">
        <f t="shared" si="5"/>
        <v>3295</v>
      </c>
      <c r="W30" s="77">
        <f t="shared" si="5"/>
        <v>42</v>
      </c>
      <c r="X30" s="77">
        <f t="shared" si="5"/>
        <v>762</v>
      </c>
      <c r="Y30" s="77">
        <f t="shared" si="5"/>
        <v>6283</v>
      </c>
      <c r="Z30" s="77">
        <f t="shared" si="5"/>
        <v>814</v>
      </c>
    </row>
    <row r="31" spans="1:27" ht="11.5" x14ac:dyDescent="0.25">
      <c r="A31" s="78" t="s">
        <v>59</v>
      </c>
      <c r="B31" s="79">
        <f t="shared" ref="B31:Z31" si="6">+B17+B18+B19+B20+B21+B22</f>
        <v>3391</v>
      </c>
      <c r="C31" s="79">
        <f t="shared" si="6"/>
        <v>908</v>
      </c>
      <c r="D31" s="79">
        <f t="shared" si="6"/>
        <v>366</v>
      </c>
      <c r="E31" s="79">
        <f t="shared" si="6"/>
        <v>15940</v>
      </c>
      <c r="F31" s="79">
        <f t="shared" si="6"/>
        <v>4351</v>
      </c>
      <c r="G31" s="79">
        <f t="shared" si="6"/>
        <v>8477</v>
      </c>
      <c r="H31" s="79">
        <f t="shared" si="6"/>
        <v>11928</v>
      </c>
      <c r="I31" s="79">
        <f t="shared" si="6"/>
        <v>2184</v>
      </c>
      <c r="J31" s="79">
        <f t="shared" si="6"/>
        <v>336</v>
      </c>
      <c r="K31" s="79">
        <f t="shared" si="6"/>
        <v>2076</v>
      </c>
      <c r="L31" s="79">
        <f t="shared" si="6"/>
        <v>2721</v>
      </c>
      <c r="M31" s="79">
        <f t="shared" si="6"/>
        <v>4461</v>
      </c>
      <c r="N31" s="79">
        <f t="shared" si="6"/>
        <v>1239</v>
      </c>
      <c r="O31" s="79">
        <f t="shared" si="6"/>
        <v>14607</v>
      </c>
      <c r="P31" s="79">
        <f t="shared" si="6"/>
        <v>15067</v>
      </c>
      <c r="Q31" s="79">
        <f t="shared" si="6"/>
        <v>17668</v>
      </c>
      <c r="R31" s="79">
        <f t="shared" si="6"/>
        <v>2732</v>
      </c>
      <c r="S31" s="79">
        <f t="shared" si="6"/>
        <v>246</v>
      </c>
      <c r="T31" s="79">
        <f t="shared" si="6"/>
        <v>259</v>
      </c>
      <c r="U31" s="79">
        <f t="shared" si="6"/>
        <v>374</v>
      </c>
      <c r="V31" s="79">
        <f t="shared" si="6"/>
        <v>1459</v>
      </c>
      <c r="W31" s="79">
        <f t="shared" si="6"/>
        <v>34</v>
      </c>
      <c r="X31" s="79">
        <f t="shared" si="6"/>
        <v>698</v>
      </c>
      <c r="Y31" s="79">
        <f t="shared" si="6"/>
        <v>2388</v>
      </c>
      <c r="Z31" s="79">
        <f t="shared" si="6"/>
        <v>276</v>
      </c>
    </row>
    <row r="32" spans="1:27" ht="11.5" x14ac:dyDescent="0.25">
      <c r="A32" s="80" t="s">
        <v>60</v>
      </c>
      <c r="B32" s="81">
        <f t="shared" ref="B32:Z32" si="7">+B23+B24</f>
        <v>598</v>
      </c>
      <c r="C32" s="81">
        <f t="shared" si="7"/>
        <v>1468</v>
      </c>
      <c r="D32" s="81">
        <f t="shared" si="7"/>
        <v>156</v>
      </c>
      <c r="E32" s="81">
        <f t="shared" si="7"/>
        <v>4279</v>
      </c>
      <c r="F32" s="81">
        <f t="shared" si="7"/>
        <v>608</v>
      </c>
      <c r="G32" s="81">
        <f t="shared" si="7"/>
        <v>1875</v>
      </c>
      <c r="H32" s="81">
        <f t="shared" si="7"/>
        <v>571</v>
      </c>
      <c r="I32" s="81">
        <f t="shared" si="7"/>
        <v>689</v>
      </c>
      <c r="J32" s="81">
        <f t="shared" si="7"/>
        <v>171</v>
      </c>
      <c r="K32" s="81">
        <f t="shared" si="7"/>
        <v>261</v>
      </c>
      <c r="L32" s="81">
        <f t="shared" si="7"/>
        <v>1301</v>
      </c>
      <c r="M32" s="81">
        <f t="shared" si="7"/>
        <v>28</v>
      </c>
      <c r="N32" s="81">
        <f t="shared" si="7"/>
        <v>3014</v>
      </c>
      <c r="O32" s="81">
        <f t="shared" si="7"/>
        <v>21668</v>
      </c>
      <c r="P32" s="81">
        <f t="shared" si="7"/>
        <v>6677</v>
      </c>
      <c r="Q32" s="81">
        <f t="shared" si="7"/>
        <v>703</v>
      </c>
      <c r="R32" s="81">
        <f t="shared" si="7"/>
        <v>691</v>
      </c>
      <c r="S32" s="81">
        <f t="shared" si="7"/>
        <v>2346</v>
      </c>
      <c r="T32" s="81">
        <f t="shared" si="7"/>
        <v>3571</v>
      </c>
      <c r="U32" s="81">
        <f t="shared" si="7"/>
        <v>246</v>
      </c>
      <c r="V32" s="81">
        <f t="shared" si="7"/>
        <v>1836</v>
      </c>
      <c r="W32" s="81">
        <f t="shared" si="7"/>
        <v>8</v>
      </c>
      <c r="X32" s="81">
        <f t="shared" si="7"/>
        <v>64</v>
      </c>
      <c r="Y32" s="81">
        <f t="shared" si="7"/>
        <v>3895</v>
      </c>
      <c r="Z32" s="81">
        <f t="shared" si="7"/>
        <v>538</v>
      </c>
    </row>
    <row r="33" spans="1:26" ht="11.5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1.5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</sheetData>
  <mergeCells count="2">
    <mergeCell ref="A1:Z1"/>
    <mergeCell ref="B2:Z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O33"/>
  <sheetViews>
    <sheetView zoomScaleNormal="100" workbookViewId="0">
      <selection activeCell="G18" sqref="G18"/>
    </sheetView>
  </sheetViews>
  <sheetFormatPr defaultColWidth="9.1796875" defaultRowHeight="10.5" x14ac:dyDescent="0.25"/>
  <cols>
    <col min="1" max="1" width="23.54296875" style="2" customWidth="1"/>
    <col min="2" max="15" width="8.54296875" style="2" customWidth="1"/>
    <col min="16" max="16384" width="9.1796875" style="2"/>
  </cols>
  <sheetData>
    <row r="1" spans="1:15" s="191" customFormat="1" ht="15" customHeight="1" x14ac:dyDescent="0.3">
      <c r="A1" s="379" t="s">
        <v>343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ht="15" customHeight="1" x14ac:dyDescent="0.25">
      <c r="A2" s="65"/>
      <c r="B2" s="368" t="s">
        <v>99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15" ht="59.25" customHeight="1" x14ac:dyDescent="0.25">
      <c r="A3" s="381" t="s">
        <v>51</v>
      </c>
      <c r="B3" s="405" t="s">
        <v>188</v>
      </c>
      <c r="C3" s="405" t="s">
        <v>189</v>
      </c>
      <c r="D3" s="405" t="s">
        <v>181</v>
      </c>
      <c r="E3" s="405" t="s">
        <v>190</v>
      </c>
      <c r="F3" s="67" t="s">
        <v>247</v>
      </c>
      <c r="G3" s="405" t="s">
        <v>182</v>
      </c>
      <c r="H3" s="405" t="s">
        <v>183</v>
      </c>
      <c r="I3" s="67" t="s">
        <v>220</v>
      </c>
      <c r="J3" s="405" t="s">
        <v>184</v>
      </c>
      <c r="K3" s="405" t="s">
        <v>185</v>
      </c>
      <c r="L3" s="405" t="s">
        <v>191</v>
      </c>
      <c r="M3" s="405" t="s">
        <v>186</v>
      </c>
      <c r="N3" s="405" t="s">
        <v>187</v>
      </c>
      <c r="O3" s="67" t="s">
        <v>221</v>
      </c>
    </row>
    <row r="4" spans="1:15" ht="7.5" customHeight="1" x14ac:dyDescent="0.25">
      <c r="A4" s="382"/>
      <c r="B4" s="406"/>
      <c r="C4" s="406"/>
      <c r="D4" s="406"/>
      <c r="E4" s="406"/>
      <c r="F4" s="41"/>
      <c r="G4" s="406"/>
      <c r="H4" s="406"/>
      <c r="I4" s="41"/>
      <c r="J4" s="406"/>
      <c r="K4" s="406"/>
      <c r="L4" s="406"/>
      <c r="M4" s="406"/>
      <c r="N4" s="406"/>
      <c r="O4" s="41"/>
    </row>
    <row r="5" spans="1:15" ht="15" customHeight="1" x14ac:dyDescent="0.25">
      <c r="A5" s="82" t="s">
        <v>33</v>
      </c>
      <c r="B5" s="215">
        <v>8810</v>
      </c>
      <c r="C5" s="215">
        <v>4311</v>
      </c>
      <c r="D5" s="215">
        <v>1099</v>
      </c>
      <c r="E5" s="215">
        <v>20</v>
      </c>
      <c r="F5" s="215">
        <v>12718</v>
      </c>
      <c r="G5" s="215">
        <v>91</v>
      </c>
      <c r="H5" s="215">
        <v>1863</v>
      </c>
      <c r="I5" s="215">
        <v>1939</v>
      </c>
      <c r="J5" s="215">
        <v>88</v>
      </c>
      <c r="K5" s="214">
        <v>18</v>
      </c>
      <c r="L5" s="215">
        <v>22</v>
      </c>
      <c r="M5" s="215">
        <v>45</v>
      </c>
      <c r="N5" s="215">
        <v>23</v>
      </c>
      <c r="O5" s="215">
        <v>133</v>
      </c>
    </row>
    <row r="6" spans="1:15" ht="15" customHeight="1" x14ac:dyDescent="0.25">
      <c r="A6" s="82" t="s">
        <v>13</v>
      </c>
      <c r="B6" s="83">
        <v>409</v>
      </c>
      <c r="C6" s="83">
        <v>232</v>
      </c>
      <c r="D6" s="83">
        <v>74</v>
      </c>
      <c r="E6" s="83">
        <v>0</v>
      </c>
      <c r="F6" s="83">
        <v>657</v>
      </c>
      <c r="G6" s="83">
        <v>3</v>
      </c>
      <c r="H6" s="83">
        <v>68</v>
      </c>
      <c r="I6" s="83">
        <v>71</v>
      </c>
      <c r="J6" s="83">
        <v>4</v>
      </c>
      <c r="K6" s="86"/>
      <c r="L6" s="83">
        <v>1</v>
      </c>
      <c r="M6" s="83">
        <v>0</v>
      </c>
      <c r="N6" s="83">
        <v>0</v>
      </c>
      <c r="O6" s="83">
        <v>4</v>
      </c>
    </row>
    <row r="7" spans="1:15" ht="15" customHeight="1" x14ac:dyDescent="0.25">
      <c r="A7" s="82" t="s">
        <v>10</v>
      </c>
      <c r="B7" s="83">
        <v>4196</v>
      </c>
      <c r="C7" s="83">
        <v>1605</v>
      </c>
      <c r="D7" s="83">
        <v>554</v>
      </c>
      <c r="E7" s="83">
        <v>7</v>
      </c>
      <c r="F7" s="83">
        <v>6181</v>
      </c>
      <c r="G7" s="83">
        <v>123</v>
      </c>
      <c r="H7" s="83">
        <v>4410</v>
      </c>
      <c r="I7" s="83">
        <v>4506</v>
      </c>
      <c r="J7" s="83">
        <v>166</v>
      </c>
      <c r="K7" s="83">
        <v>26</v>
      </c>
      <c r="L7" s="83">
        <v>24</v>
      </c>
      <c r="M7" s="83">
        <v>81</v>
      </c>
      <c r="N7" s="83">
        <v>39</v>
      </c>
      <c r="O7" s="83">
        <v>238</v>
      </c>
    </row>
    <row r="8" spans="1:15" ht="15" customHeight="1" x14ac:dyDescent="0.25">
      <c r="A8" s="82" t="s">
        <v>41</v>
      </c>
      <c r="B8" s="83">
        <v>3384</v>
      </c>
      <c r="C8" s="83">
        <v>396</v>
      </c>
      <c r="D8" s="83">
        <v>138</v>
      </c>
      <c r="E8" s="83">
        <v>1</v>
      </c>
      <c r="F8" s="83">
        <v>3872</v>
      </c>
      <c r="G8" s="83">
        <v>9</v>
      </c>
      <c r="H8" s="83">
        <v>144</v>
      </c>
      <c r="I8" s="83">
        <v>153</v>
      </c>
      <c r="J8" s="83">
        <v>1</v>
      </c>
      <c r="K8" s="83">
        <v>0</v>
      </c>
      <c r="L8" s="83">
        <v>0</v>
      </c>
      <c r="M8" s="83">
        <v>3</v>
      </c>
      <c r="N8" s="83">
        <v>0</v>
      </c>
      <c r="O8" s="83">
        <v>4</v>
      </c>
    </row>
    <row r="9" spans="1:15" ht="15" customHeight="1" x14ac:dyDescent="0.25">
      <c r="A9" s="82" t="s">
        <v>42</v>
      </c>
      <c r="B9" s="83">
        <v>5449</v>
      </c>
      <c r="C9" s="83">
        <v>644</v>
      </c>
      <c r="D9" s="83">
        <v>117</v>
      </c>
      <c r="E9" s="83">
        <v>2</v>
      </c>
      <c r="F9" s="83">
        <v>6154</v>
      </c>
      <c r="G9" s="83">
        <v>8</v>
      </c>
      <c r="H9" s="83">
        <v>896</v>
      </c>
      <c r="I9" s="83">
        <v>903</v>
      </c>
      <c r="J9" s="83">
        <v>12</v>
      </c>
      <c r="K9" s="83">
        <v>3</v>
      </c>
      <c r="L9" s="83">
        <v>0</v>
      </c>
      <c r="M9" s="83">
        <v>10</v>
      </c>
      <c r="N9" s="83">
        <v>7</v>
      </c>
      <c r="O9" s="83">
        <v>22</v>
      </c>
    </row>
    <row r="10" spans="1:15" ht="15" customHeight="1" x14ac:dyDescent="0.25">
      <c r="A10" s="82" t="s">
        <v>34</v>
      </c>
      <c r="B10" s="83">
        <v>18743</v>
      </c>
      <c r="C10" s="83">
        <v>7695</v>
      </c>
      <c r="D10" s="83">
        <v>1092</v>
      </c>
      <c r="E10" s="83">
        <v>22</v>
      </c>
      <c r="F10" s="83">
        <v>26842</v>
      </c>
      <c r="G10" s="83">
        <v>60</v>
      </c>
      <c r="H10" s="83">
        <v>6062</v>
      </c>
      <c r="I10" s="83">
        <v>6114</v>
      </c>
      <c r="J10" s="83">
        <v>46</v>
      </c>
      <c r="K10" s="83">
        <v>10</v>
      </c>
      <c r="L10" s="83">
        <v>7</v>
      </c>
      <c r="M10" s="83">
        <v>21</v>
      </c>
      <c r="N10" s="83">
        <v>16</v>
      </c>
      <c r="O10" s="83">
        <v>77</v>
      </c>
    </row>
    <row r="11" spans="1:15" ht="15" customHeight="1" x14ac:dyDescent="0.25">
      <c r="A11" s="82" t="s">
        <v>22</v>
      </c>
      <c r="B11" s="83">
        <v>2832</v>
      </c>
      <c r="C11" s="83">
        <v>1798</v>
      </c>
      <c r="D11" s="83">
        <v>338</v>
      </c>
      <c r="E11" s="83">
        <v>2</v>
      </c>
      <c r="F11" s="83">
        <v>4774</v>
      </c>
      <c r="G11" s="83">
        <v>32</v>
      </c>
      <c r="H11" s="83">
        <v>802</v>
      </c>
      <c r="I11" s="83">
        <v>832</v>
      </c>
      <c r="J11" s="83">
        <v>13</v>
      </c>
      <c r="K11" s="83">
        <v>2</v>
      </c>
      <c r="L11" s="83">
        <v>1</v>
      </c>
      <c r="M11" s="83">
        <v>8</v>
      </c>
      <c r="N11" s="83">
        <v>2</v>
      </c>
      <c r="O11" s="83">
        <v>20</v>
      </c>
    </row>
    <row r="12" spans="1:15" ht="15" customHeight="1" x14ac:dyDescent="0.25">
      <c r="A12" s="82" t="s">
        <v>9</v>
      </c>
      <c r="B12" s="83">
        <v>856</v>
      </c>
      <c r="C12" s="83">
        <v>1124</v>
      </c>
      <c r="D12" s="83">
        <v>221</v>
      </c>
      <c r="E12" s="83">
        <v>4</v>
      </c>
      <c r="F12" s="83">
        <v>2133</v>
      </c>
      <c r="G12" s="83">
        <v>281</v>
      </c>
      <c r="H12" s="83">
        <v>7485</v>
      </c>
      <c r="I12" s="83">
        <v>7566</v>
      </c>
      <c r="J12" s="83">
        <v>351</v>
      </c>
      <c r="K12" s="83">
        <v>68</v>
      </c>
      <c r="L12" s="83">
        <v>98</v>
      </c>
      <c r="M12" s="83">
        <v>373</v>
      </c>
      <c r="N12" s="83">
        <v>86</v>
      </c>
      <c r="O12" s="83">
        <v>560</v>
      </c>
    </row>
    <row r="13" spans="1:15" ht="15" customHeight="1" x14ac:dyDescent="0.25">
      <c r="A13" s="82" t="s">
        <v>21</v>
      </c>
      <c r="B13" s="83">
        <v>8622</v>
      </c>
      <c r="C13" s="83">
        <v>7417</v>
      </c>
      <c r="D13" s="83">
        <v>969</v>
      </c>
      <c r="E13" s="83">
        <v>14</v>
      </c>
      <c r="F13" s="83">
        <v>16452</v>
      </c>
      <c r="G13" s="83">
        <v>144</v>
      </c>
      <c r="H13" s="83">
        <v>5395</v>
      </c>
      <c r="I13" s="83">
        <v>5515</v>
      </c>
      <c r="J13" s="83">
        <v>57</v>
      </c>
      <c r="K13" s="83">
        <v>15</v>
      </c>
      <c r="L13" s="83">
        <v>14</v>
      </c>
      <c r="M13" s="83">
        <v>29</v>
      </c>
      <c r="N13" s="83">
        <v>24</v>
      </c>
      <c r="O13" s="83">
        <v>101</v>
      </c>
    </row>
    <row r="14" spans="1:15" ht="15" customHeight="1" x14ac:dyDescent="0.25">
      <c r="A14" s="82" t="s">
        <v>35</v>
      </c>
      <c r="B14" s="83">
        <v>7283</v>
      </c>
      <c r="C14" s="83">
        <v>8080</v>
      </c>
      <c r="D14" s="83">
        <v>1110</v>
      </c>
      <c r="E14" s="83">
        <v>27</v>
      </c>
      <c r="F14" s="83">
        <v>16292</v>
      </c>
      <c r="G14" s="83">
        <v>310</v>
      </c>
      <c r="H14" s="83">
        <v>36480</v>
      </c>
      <c r="I14" s="83">
        <v>36762</v>
      </c>
      <c r="J14" s="83">
        <v>144</v>
      </c>
      <c r="K14" s="83">
        <v>28</v>
      </c>
      <c r="L14" s="83">
        <v>26</v>
      </c>
      <c r="M14" s="83">
        <v>110</v>
      </c>
      <c r="N14" s="83">
        <v>28</v>
      </c>
      <c r="O14" s="83">
        <v>215</v>
      </c>
    </row>
    <row r="15" spans="1:15" ht="15" customHeight="1" x14ac:dyDescent="0.25">
      <c r="A15" s="82" t="s">
        <v>8</v>
      </c>
      <c r="B15" s="83">
        <v>1440</v>
      </c>
      <c r="C15" s="83">
        <v>5349</v>
      </c>
      <c r="D15" s="83">
        <v>363</v>
      </c>
      <c r="E15" s="83">
        <v>4</v>
      </c>
      <c r="F15" s="83">
        <v>7094</v>
      </c>
      <c r="G15" s="83">
        <v>115</v>
      </c>
      <c r="H15" s="83">
        <v>17473</v>
      </c>
      <c r="I15" s="83">
        <v>17575</v>
      </c>
      <c r="J15" s="83">
        <v>14</v>
      </c>
      <c r="K15" s="83">
        <v>2</v>
      </c>
      <c r="L15" s="83">
        <v>2</v>
      </c>
      <c r="M15" s="83">
        <v>18</v>
      </c>
      <c r="N15" s="83">
        <v>5</v>
      </c>
      <c r="O15" s="83">
        <v>33</v>
      </c>
    </row>
    <row r="16" spans="1:15" ht="15" customHeight="1" x14ac:dyDescent="0.25">
      <c r="A16" s="82" t="s">
        <v>36</v>
      </c>
      <c r="B16" s="83">
        <v>2177</v>
      </c>
      <c r="C16" s="83">
        <v>6240</v>
      </c>
      <c r="D16" s="83">
        <v>514</v>
      </c>
      <c r="E16" s="83">
        <v>7</v>
      </c>
      <c r="F16" s="83">
        <v>8826</v>
      </c>
      <c r="G16" s="83">
        <v>230</v>
      </c>
      <c r="H16" s="83">
        <v>18115</v>
      </c>
      <c r="I16" s="83">
        <v>18274</v>
      </c>
      <c r="J16" s="83">
        <v>34</v>
      </c>
      <c r="K16" s="83">
        <v>4</v>
      </c>
      <c r="L16" s="83">
        <v>3</v>
      </c>
      <c r="M16" s="83">
        <v>18</v>
      </c>
      <c r="N16" s="83">
        <v>13</v>
      </c>
      <c r="O16" s="83">
        <v>57</v>
      </c>
    </row>
    <row r="17" spans="1:15" ht="15" customHeight="1" x14ac:dyDescent="0.25">
      <c r="A17" s="82" t="s">
        <v>7</v>
      </c>
      <c r="B17" s="83">
        <v>2688</v>
      </c>
      <c r="C17" s="83">
        <v>8173</v>
      </c>
      <c r="D17" s="83">
        <v>741</v>
      </c>
      <c r="E17" s="83">
        <v>8</v>
      </c>
      <c r="F17" s="83">
        <v>11487</v>
      </c>
      <c r="G17" s="83">
        <v>724</v>
      </c>
      <c r="H17" s="83">
        <v>41374</v>
      </c>
      <c r="I17" s="83">
        <v>41790</v>
      </c>
      <c r="J17" s="83">
        <v>829</v>
      </c>
      <c r="K17" s="83">
        <v>214</v>
      </c>
      <c r="L17" s="83">
        <v>216</v>
      </c>
      <c r="M17" s="83">
        <v>426</v>
      </c>
      <c r="N17" s="83">
        <v>214</v>
      </c>
      <c r="O17" s="83">
        <v>1115</v>
      </c>
    </row>
    <row r="18" spans="1:15" ht="15" customHeight="1" x14ac:dyDescent="0.25">
      <c r="A18" s="82" t="s">
        <v>6</v>
      </c>
      <c r="B18" s="83">
        <v>7079</v>
      </c>
      <c r="C18" s="83">
        <v>7011</v>
      </c>
      <c r="D18" s="83">
        <v>614</v>
      </c>
      <c r="E18" s="83">
        <v>18</v>
      </c>
      <c r="F18" s="83">
        <v>12701</v>
      </c>
      <c r="G18" s="83">
        <v>296</v>
      </c>
      <c r="H18" s="83">
        <v>34385</v>
      </c>
      <c r="I18" s="83">
        <v>34551</v>
      </c>
      <c r="J18" s="83">
        <v>140</v>
      </c>
      <c r="K18" s="83">
        <v>42</v>
      </c>
      <c r="L18" s="83">
        <v>31</v>
      </c>
      <c r="M18" s="83">
        <v>63</v>
      </c>
      <c r="N18" s="83">
        <v>64</v>
      </c>
      <c r="O18" s="83">
        <v>215</v>
      </c>
    </row>
    <row r="19" spans="1:15" ht="15" customHeight="1" x14ac:dyDescent="0.25">
      <c r="A19" s="82" t="s">
        <v>37</v>
      </c>
      <c r="B19" s="83">
        <v>264</v>
      </c>
      <c r="C19" s="83">
        <v>3383</v>
      </c>
      <c r="D19" s="83">
        <v>175</v>
      </c>
      <c r="E19" s="83">
        <v>1</v>
      </c>
      <c r="F19" s="83">
        <v>3780</v>
      </c>
      <c r="G19" s="83">
        <v>64</v>
      </c>
      <c r="H19" s="83">
        <v>13304</v>
      </c>
      <c r="I19" s="83">
        <v>13355</v>
      </c>
      <c r="J19" s="83">
        <v>27</v>
      </c>
      <c r="K19" s="83">
        <v>3</v>
      </c>
      <c r="L19" s="83">
        <v>9</v>
      </c>
      <c r="M19" s="83">
        <v>15</v>
      </c>
      <c r="N19" s="83">
        <v>3</v>
      </c>
      <c r="O19" s="83">
        <v>33</v>
      </c>
    </row>
    <row r="20" spans="1:15" ht="15" customHeight="1" x14ac:dyDescent="0.25">
      <c r="A20" s="82" t="s">
        <v>5</v>
      </c>
      <c r="B20" s="83">
        <v>6004</v>
      </c>
      <c r="C20" s="83">
        <v>15117</v>
      </c>
      <c r="D20" s="83">
        <v>1326</v>
      </c>
      <c r="E20" s="83">
        <v>8</v>
      </c>
      <c r="F20" s="83">
        <v>22135</v>
      </c>
      <c r="G20" s="83">
        <v>583</v>
      </c>
      <c r="H20" s="83">
        <v>51126</v>
      </c>
      <c r="I20" s="83">
        <v>51600</v>
      </c>
      <c r="J20" s="83">
        <v>1224</v>
      </c>
      <c r="K20" s="83">
        <v>320</v>
      </c>
      <c r="L20" s="83">
        <v>396</v>
      </c>
      <c r="M20" s="83">
        <v>1270</v>
      </c>
      <c r="N20" s="83">
        <v>270</v>
      </c>
      <c r="O20" s="83">
        <v>2098</v>
      </c>
    </row>
    <row r="21" spans="1:15" ht="15" customHeight="1" x14ac:dyDescent="0.25">
      <c r="A21" s="82" t="s">
        <v>38</v>
      </c>
      <c r="B21" s="83">
        <v>11146</v>
      </c>
      <c r="C21" s="83">
        <v>19635</v>
      </c>
      <c r="D21" s="83">
        <v>6951</v>
      </c>
      <c r="E21" s="83">
        <v>38</v>
      </c>
      <c r="F21" s="83">
        <v>36339</v>
      </c>
      <c r="G21" s="83">
        <v>1652</v>
      </c>
      <c r="H21" s="83">
        <v>160080</v>
      </c>
      <c r="I21" s="83">
        <v>161009</v>
      </c>
      <c r="J21" s="83">
        <v>2820</v>
      </c>
      <c r="K21" s="83">
        <v>1792</v>
      </c>
      <c r="L21" s="83">
        <v>648</v>
      </c>
      <c r="M21" s="83">
        <v>895</v>
      </c>
      <c r="N21" s="83">
        <v>407</v>
      </c>
      <c r="O21" s="83">
        <v>4223</v>
      </c>
    </row>
    <row r="22" spans="1:15" ht="15" customHeight="1" x14ac:dyDescent="0.25">
      <c r="A22" s="82" t="s">
        <v>4</v>
      </c>
      <c r="B22" s="83">
        <v>803</v>
      </c>
      <c r="C22" s="83">
        <v>4323</v>
      </c>
      <c r="D22" s="83">
        <v>482</v>
      </c>
      <c r="E22" s="83">
        <v>3</v>
      </c>
      <c r="F22" s="83">
        <v>5585</v>
      </c>
      <c r="G22" s="83">
        <v>243</v>
      </c>
      <c r="H22" s="83">
        <v>20124</v>
      </c>
      <c r="I22" s="83">
        <v>20340</v>
      </c>
      <c r="J22" s="83">
        <v>1705</v>
      </c>
      <c r="K22" s="83">
        <v>484</v>
      </c>
      <c r="L22" s="83">
        <v>235</v>
      </c>
      <c r="M22" s="83">
        <v>334</v>
      </c>
      <c r="N22" s="83">
        <v>317</v>
      </c>
      <c r="O22" s="83">
        <v>2178</v>
      </c>
    </row>
    <row r="23" spans="1:15" ht="15" customHeight="1" x14ac:dyDescent="0.25">
      <c r="A23" s="82" t="s">
        <v>3</v>
      </c>
      <c r="B23" s="83">
        <v>1313</v>
      </c>
      <c r="C23" s="83">
        <v>7237</v>
      </c>
      <c r="D23" s="83">
        <v>910</v>
      </c>
      <c r="E23" s="83">
        <v>10</v>
      </c>
      <c r="F23" s="83">
        <v>9372</v>
      </c>
      <c r="G23" s="83">
        <v>594</v>
      </c>
      <c r="H23" s="83">
        <v>79636</v>
      </c>
      <c r="I23" s="83">
        <v>79965</v>
      </c>
      <c r="J23" s="83">
        <v>8385</v>
      </c>
      <c r="K23" s="83">
        <v>3827</v>
      </c>
      <c r="L23" s="83">
        <v>1540</v>
      </c>
      <c r="M23" s="83">
        <v>1605</v>
      </c>
      <c r="N23" s="83">
        <v>2674</v>
      </c>
      <c r="O23" s="83">
        <v>13623</v>
      </c>
    </row>
    <row r="24" spans="1:15" ht="15" customHeight="1" x14ac:dyDescent="0.25">
      <c r="A24" s="82" t="s">
        <v>2</v>
      </c>
      <c r="B24" s="83">
        <v>15273</v>
      </c>
      <c r="C24" s="83">
        <v>11246</v>
      </c>
      <c r="D24" s="83">
        <v>4859</v>
      </c>
      <c r="E24" s="83">
        <v>34</v>
      </c>
      <c r="F24" s="83">
        <v>30467</v>
      </c>
      <c r="G24" s="83">
        <v>1568</v>
      </c>
      <c r="H24" s="83">
        <v>95082</v>
      </c>
      <c r="I24" s="83">
        <v>96176</v>
      </c>
      <c r="J24" s="83">
        <v>15768</v>
      </c>
      <c r="K24" s="83">
        <v>1064</v>
      </c>
      <c r="L24" s="83">
        <v>2137</v>
      </c>
      <c r="M24" s="83">
        <v>6863</v>
      </c>
      <c r="N24" s="83">
        <v>1930</v>
      </c>
      <c r="O24" s="83">
        <v>21423</v>
      </c>
    </row>
    <row r="25" spans="1:15" ht="15" customHeight="1" x14ac:dyDescent="0.25">
      <c r="A25" s="82" t="s">
        <v>1</v>
      </c>
      <c r="B25" s="83">
        <v>2985</v>
      </c>
      <c r="C25" s="83">
        <v>7927</v>
      </c>
      <c r="D25" s="83">
        <v>1357</v>
      </c>
      <c r="E25" s="83">
        <v>12</v>
      </c>
      <c r="F25" s="83">
        <v>11659</v>
      </c>
      <c r="G25" s="83">
        <v>613</v>
      </c>
      <c r="H25" s="83">
        <v>20046</v>
      </c>
      <c r="I25" s="83">
        <v>20382</v>
      </c>
      <c r="J25" s="83">
        <v>2167</v>
      </c>
      <c r="K25" s="83">
        <v>700</v>
      </c>
      <c r="L25" s="83">
        <v>649</v>
      </c>
      <c r="M25" s="83">
        <v>556</v>
      </c>
      <c r="N25" s="83">
        <v>593</v>
      </c>
      <c r="O25" s="83">
        <v>2715</v>
      </c>
    </row>
    <row r="26" spans="1:15" ht="15" customHeight="1" x14ac:dyDescent="0.25">
      <c r="A26" s="75" t="s">
        <v>23</v>
      </c>
      <c r="B26" s="76">
        <f t="shared" ref="B26:O26" si="0">SUM(B5:B25)</f>
        <v>111756</v>
      </c>
      <c r="C26" s="76">
        <f t="shared" si="0"/>
        <v>128943</v>
      </c>
      <c r="D26" s="76">
        <f t="shared" si="0"/>
        <v>24004</v>
      </c>
      <c r="E26" s="76">
        <f t="shared" si="0"/>
        <v>242</v>
      </c>
      <c r="F26" s="76">
        <f t="shared" si="0"/>
        <v>255520</v>
      </c>
      <c r="G26" s="76">
        <f t="shared" si="0"/>
        <v>7743</v>
      </c>
      <c r="H26" s="76">
        <f t="shared" si="0"/>
        <v>614350</v>
      </c>
      <c r="I26" s="76">
        <f t="shared" si="0"/>
        <v>619378</v>
      </c>
      <c r="J26" s="76">
        <f t="shared" si="0"/>
        <v>33995</v>
      </c>
      <c r="K26" s="76">
        <f t="shared" si="0"/>
        <v>8622</v>
      </c>
      <c r="L26" s="76">
        <f t="shared" si="0"/>
        <v>6059</v>
      </c>
      <c r="M26" s="76">
        <f t="shared" si="0"/>
        <v>12743</v>
      </c>
      <c r="N26" s="76">
        <f t="shared" si="0"/>
        <v>6715</v>
      </c>
      <c r="O26" s="76">
        <f t="shared" si="0"/>
        <v>49087</v>
      </c>
    </row>
    <row r="27" spans="1:15" ht="15" customHeight="1" x14ac:dyDescent="0.25">
      <c r="A27" s="75" t="s">
        <v>228</v>
      </c>
      <c r="B27" s="77">
        <f t="shared" ref="B27:O27" si="1">+B28+B29</f>
        <v>53301</v>
      </c>
      <c r="C27" s="77">
        <f t="shared" si="1"/>
        <v>25222</v>
      </c>
      <c r="D27" s="77">
        <f t="shared" si="1"/>
        <v>4602</v>
      </c>
      <c r="E27" s="77">
        <f t="shared" si="1"/>
        <v>72</v>
      </c>
      <c r="F27" s="77">
        <f t="shared" si="1"/>
        <v>79783</v>
      </c>
      <c r="G27" s="77">
        <f t="shared" si="1"/>
        <v>751</v>
      </c>
      <c r="H27" s="77">
        <f t="shared" si="1"/>
        <v>27125</v>
      </c>
      <c r="I27" s="77">
        <f t="shared" si="1"/>
        <v>27599</v>
      </c>
      <c r="J27" s="77">
        <f t="shared" si="1"/>
        <v>738</v>
      </c>
      <c r="K27" s="77">
        <f t="shared" si="1"/>
        <v>142</v>
      </c>
      <c r="L27" s="77">
        <f t="shared" si="1"/>
        <v>167</v>
      </c>
      <c r="M27" s="77">
        <f t="shared" si="1"/>
        <v>570</v>
      </c>
      <c r="N27" s="77">
        <f t="shared" si="1"/>
        <v>197</v>
      </c>
      <c r="O27" s="77">
        <f t="shared" si="1"/>
        <v>1159</v>
      </c>
    </row>
    <row r="28" spans="1:15" ht="15" customHeight="1" x14ac:dyDescent="0.25">
      <c r="A28" s="78" t="s">
        <v>229</v>
      </c>
      <c r="B28" s="79">
        <f t="shared" ref="B28:O28" si="2">+B5+B6+B7+B12</f>
        <v>14271</v>
      </c>
      <c r="C28" s="79">
        <f t="shared" si="2"/>
        <v>7272</v>
      </c>
      <c r="D28" s="79">
        <f t="shared" si="2"/>
        <v>1948</v>
      </c>
      <c r="E28" s="79">
        <f t="shared" si="2"/>
        <v>31</v>
      </c>
      <c r="F28" s="79">
        <f t="shared" si="2"/>
        <v>21689</v>
      </c>
      <c r="G28" s="79">
        <f t="shared" si="2"/>
        <v>498</v>
      </c>
      <c r="H28" s="79">
        <f t="shared" si="2"/>
        <v>13826</v>
      </c>
      <c r="I28" s="79">
        <f t="shared" si="2"/>
        <v>14082</v>
      </c>
      <c r="J28" s="79">
        <f t="shared" si="2"/>
        <v>609</v>
      </c>
      <c r="K28" s="79">
        <f t="shared" si="2"/>
        <v>112</v>
      </c>
      <c r="L28" s="79">
        <f t="shared" si="2"/>
        <v>145</v>
      </c>
      <c r="M28" s="79">
        <f t="shared" si="2"/>
        <v>499</v>
      </c>
      <c r="N28" s="79">
        <f t="shared" si="2"/>
        <v>148</v>
      </c>
      <c r="O28" s="79">
        <f t="shared" si="2"/>
        <v>935</v>
      </c>
    </row>
    <row r="29" spans="1:15" ht="15" customHeight="1" x14ac:dyDescent="0.25">
      <c r="A29" s="78" t="s">
        <v>230</v>
      </c>
      <c r="B29" s="79">
        <f t="shared" ref="B29:O29" si="3">+B8+B9+B10+B11+B13</f>
        <v>39030</v>
      </c>
      <c r="C29" s="79">
        <f t="shared" si="3"/>
        <v>17950</v>
      </c>
      <c r="D29" s="79">
        <f t="shared" si="3"/>
        <v>2654</v>
      </c>
      <c r="E29" s="79">
        <f t="shared" si="3"/>
        <v>41</v>
      </c>
      <c r="F29" s="79">
        <f t="shared" si="3"/>
        <v>58094</v>
      </c>
      <c r="G29" s="79">
        <f t="shared" si="3"/>
        <v>253</v>
      </c>
      <c r="H29" s="79">
        <f t="shared" si="3"/>
        <v>13299</v>
      </c>
      <c r="I29" s="79">
        <f t="shared" si="3"/>
        <v>13517</v>
      </c>
      <c r="J29" s="79">
        <f t="shared" si="3"/>
        <v>129</v>
      </c>
      <c r="K29" s="79">
        <f t="shared" si="3"/>
        <v>30</v>
      </c>
      <c r="L29" s="79">
        <f t="shared" si="3"/>
        <v>22</v>
      </c>
      <c r="M29" s="79">
        <f t="shared" si="3"/>
        <v>71</v>
      </c>
      <c r="N29" s="79">
        <f t="shared" si="3"/>
        <v>49</v>
      </c>
      <c r="O29" s="79">
        <f t="shared" si="3"/>
        <v>224</v>
      </c>
    </row>
    <row r="30" spans="1:15" ht="15" customHeight="1" x14ac:dyDescent="0.25">
      <c r="A30" s="75" t="s">
        <v>39</v>
      </c>
      <c r="B30" s="77">
        <f t="shared" ref="B30:O30" si="4">+B14+B15+B16+B17</f>
        <v>13588</v>
      </c>
      <c r="C30" s="77">
        <f t="shared" si="4"/>
        <v>27842</v>
      </c>
      <c r="D30" s="77">
        <f t="shared" si="4"/>
        <v>2728</v>
      </c>
      <c r="E30" s="77">
        <f t="shared" si="4"/>
        <v>46</v>
      </c>
      <c r="F30" s="77">
        <f t="shared" si="4"/>
        <v>43699</v>
      </c>
      <c r="G30" s="77">
        <f t="shared" si="4"/>
        <v>1379</v>
      </c>
      <c r="H30" s="77">
        <f t="shared" si="4"/>
        <v>113442</v>
      </c>
      <c r="I30" s="77">
        <f t="shared" si="4"/>
        <v>114401</v>
      </c>
      <c r="J30" s="77">
        <f t="shared" si="4"/>
        <v>1021</v>
      </c>
      <c r="K30" s="77">
        <f t="shared" si="4"/>
        <v>248</v>
      </c>
      <c r="L30" s="77">
        <f t="shared" si="4"/>
        <v>247</v>
      </c>
      <c r="M30" s="77">
        <f t="shared" si="4"/>
        <v>572</v>
      </c>
      <c r="N30" s="77">
        <f t="shared" si="4"/>
        <v>260</v>
      </c>
      <c r="O30" s="77">
        <f t="shared" si="4"/>
        <v>1420</v>
      </c>
    </row>
    <row r="31" spans="1:15" ht="15" customHeight="1" x14ac:dyDescent="0.25">
      <c r="A31" s="75" t="s">
        <v>231</v>
      </c>
      <c r="B31" s="77">
        <f t="shared" ref="B31:O31" si="5">+B32+B33</f>
        <v>44867</v>
      </c>
      <c r="C31" s="77">
        <f t="shared" si="5"/>
        <v>75879</v>
      </c>
      <c r="D31" s="77">
        <f t="shared" si="5"/>
        <v>16674</v>
      </c>
      <c r="E31" s="77">
        <f t="shared" si="5"/>
        <v>124</v>
      </c>
      <c r="F31" s="77">
        <f t="shared" si="5"/>
        <v>132038</v>
      </c>
      <c r="G31" s="77">
        <f t="shared" si="5"/>
        <v>5613</v>
      </c>
      <c r="H31" s="77">
        <f t="shared" si="5"/>
        <v>473783</v>
      </c>
      <c r="I31" s="77">
        <f t="shared" si="5"/>
        <v>477378</v>
      </c>
      <c r="J31" s="77">
        <f t="shared" si="5"/>
        <v>32236</v>
      </c>
      <c r="K31" s="77">
        <f t="shared" si="5"/>
        <v>8232</v>
      </c>
      <c r="L31" s="77">
        <f t="shared" si="5"/>
        <v>5645</v>
      </c>
      <c r="M31" s="77">
        <f t="shared" si="5"/>
        <v>11601</v>
      </c>
      <c r="N31" s="77">
        <f t="shared" si="5"/>
        <v>6258</v>
      </c>
      <c r="O31" s="77">
        <f t="shared" si="5"/>
        <v>46508</v>
      </c>
    </row>
    <row r="32" spans="1:15" ht="15" customHeight="1" x14ac:dyDescent="0.25">
      <c r="A32" s="78" t="s">
        <v>59</v>
      </c>
      <c r="B32" s="79">
        <f t="shared" ref="B32:O32" si="6">+B18+B19+B20+B21+B22+B23</f>
        <v>26609</v>
      </c>
      <c r="C32" s="79">
        <f t="shared" si="6"/>
        <v>56706</v>
      </c>
      <c r="D32" s="79">
        <f t="shared" si="6"/>
        <v>10458</v>
      </c>
      <c r="E32" s="79">
        <f t="shared" si="6"/>
        <v>78</v>
      </c>
      <c r="F32" s="79">
        <f t="shared" si="6"/>
        <v>89912</v>
      </c>
      <c r="G32" s="79">
        <f t="shared" si="6"/>
        <v>3432</v>
      </c>
      <c r="H32" s="79">
        <f t="shared" si="6"/>
        <v>358655</v>
      </c>
      <c r="I32" s="79">
        <f t="shared" si="6"/>
        <v>360820</v>
      </c>
      <c r="J32" s="79">
        <f t="shared" si="6"/>
        <v>14301</v>
      </c>
      <c r="K32" s="79">
        <f t="shared" si="6"/>
        <v>6468</v>
      </c>
      <c r="L32" s="79">
        <f t="shared" si="6"/>
        <v>2859</v>
      </c>
      <c r="M32" s="79">
        <f t="shared" si="6"/>
        <v>4182</v>
      </c>
      <c r="N32" s="79">
        <f t="shared" si="6"/>
        <v>3735</v>
      </c>
      <c r="O32" s="79">
        <f t="shared" si="6"/>
        <v>22370</v>
      </c>
    </row>
    <row r="33" spans="1:15" ht="11.5" x14ac:dyDescent="0.25">
      <c r="A33" s="80" t="s">
        <v>60</v>
      </c>
      <c r="B33" s="81">
        <f t="shared" ref="B33:O33" si="7">+B24+B25</f>
        <v>18258</v>
      </c>
      <c r="C33" s="81">
        <f t="shared" si="7"/>
        <v>19173</v>
      </c>
      <c r="D33" s="81">
        <f t="shared" si="7"/>
        <v>6216</v>
      </c>
      <c r="E33" s="81">
        <f t="shared" si="7"/>
        <v>46</v>
      </c>
      <c r="F33" s="81">
        <f t="shared" si="7"/>
        <v>42126</v>
      </c>
      <c r="G33" s="81">
        <f t="shared" si="7"/>
        <v>2181</v>
      </c>
      <c r="H33" s="81">
        <f t="shared" si="7"/>
        <v>115128</v>
      </c>
      <c r="I33" s="81">
        <f t="shared" si="7"/>
        <v>116558</v>
      </c>
      <c r="J33" s="81">
        <f t="shared" si="7"/>
        <v>17935</v>
      </c>
      <c r="K33" s="81">
        <f t="shared" si="7"/>
        <v>1764</v>
      </c>
      <c r="L33" s="81">
        <f t="shared" si="7"/>
        <v>2786</v>
      </c>
      <c r="M33" s="81">
        <f t="shared" si="7"/>
        <v>7419</v>
      </c>
      <c r="N33" s="81">
        <f t="shared" si="7"/>
        <v>2523</v>
      </c>
      <c r="O33" s="81">
        <f t="shared" si="7"/>
        <v>24138</v>
      </c>
    </row>
  </sheetData>
  <mergeCells count="14">
    <mergeCell ref="L3:L4"/>
    <mergeCell ref="M3:M4"/>
    <mergeCell ref="N3:N4"/>
    <mergeCell ref="B2:O2"/>
    <mergeCell ref="A1:O1"/>
    <mergeCell ref="A3:A4"/>
    <mergeCell ref="B3:B4"/>
    <mergeCell ref="C3:C4"/>
    <mergeCell ref="D3:D4"/>
    <mergeCell ref="E3:E4"/>
    <mergeCell ref="G3:G4"/>
    <mergeCell ref="H3:H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Q33"/>
  <sheetViews>
    <sheetView zoomScaleNormal="100" workbookViewId="0">
      <selection activeCell="O12" sqref="O12"/>
    </sheetView>
  </sheetViews>
  <sheetFormatPr defaultColWidth="9.1796875" defaultRowHeight="10.5" x14ac:dyDescent="0.25"/>
  <cols>
    <col min="1" max="1" width="23.54296875" style="2" customWidth="1"/>
    <col min="2" max="15" width="8.54296875" style="2" customWidth="1"/>
    <col min="16" max="16384" width="9.1796875" style="2"/>
  </cols>
  <sheetData>
    <row r="1" spans="1:15" s="191" customFormat="1" ht="15" customHeight="1" x14ac:dyDescent="0.3">
      <c r="A1" s="379" t="s">
        <v>344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ht="15" customHeight="1" x14ac:dyDescent="0.25">
      <c r="A2" s="65"/>
      <c r="B2" s="368" t="s">
        <v>74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15" ht="59.25" customHeight="1" x14ac:dyDescent="0.25">
      <c r="A3" s="381" t="s">
        <v>51</v>
      </c>
      <c r="B3" s="405" t="s">
        <v>188</v>
      </c>
      <c r="C3" s="405" t="s">
        <v>189</v>
      </c>
      <c r="D3" s="405" t="s">
        <v>181</v>
      </c>
      <c r="E3" s="405" t="s">
        <v>190</v>
      </c>
      <c r="F3" s="239" t="s">
        <v>318</v>
      </c>
      <c r="G3" s="405" t="s">
        <v>182</v>
      </c>
      <c r="H3" s="405" t="s">
        <v>183</v>
      </c>
      <c r="I3" s="239" t="s">
        <v>316</v>
      </c>
      <c r="J3" s="405" t="s">
        <v>184</v>
      </c>
      <c r="K3" s="405" t="s">
        <v>185</v>
      </c>
      <c r="L3" s="405" t="s">
        <v>191</v>
      </c>
      <c r="M3" s="405" t="s">
        <v>186</v>
      </c>
      <c r="N3" s="405" t="s">
        <v>187</v>
      </c>
      <c r="O3" s="239" t="s">
        <v>317</v>
      </c>
    </row>
    <row r="4" spans="1:15" ht="7.5" customHeight="1" x14ac:dyDescent="0.25">
      <c r="A4" s="382"/>
      <c r="B4" s="406"/>
      <c r="C4" s="406"/>
      <c r="D4" s="406"/>
      <c r="E4" s="406"/>
      <c r="F4" s="240"/>
      <c r="G4" s="406"/>
      <c r="H4" s="406"/>
      <c r="I4" s="240"/>
      <c r="J4" s="406"/>
      <c r="K4" s="406"/>
      <c r="L4" s="406"/>
      <c r="M4" s="406"/>
      <c r="N4" s="406"/>
      <c r="O4" s="240"/>
    </row>
    <row r="5" spans="1:15" ht="15" customHeight="1" x14ac:dyDescent="0.25">
      <c r="A5" s="82" t="s">
        <v>33</v>
      </c>
      <c r="B5" s="215">
        <v>39334</v>
      </c>
      <c r="C5" s="215">
        <v>3254</v>
      </c>
      <c r="D5" s="215">
        <v>674</v>
      </c>
      <c r="E5" s="215">
        <v>20</v>
      </c>
      <c r="F5" s="215">
        <v>43282</v>
      </c>
      <c r="G5" s="215">
        <v>56</v>
      </c>
      <c r="H5" s="215">
        <v>2249</v>
      </c>
      <c r="I5" s="215">
        <v>2305</v>
      </c>
      <c r="J5" s="215">
        <v>75</v>
      </c>
      <c r="K5" s="214">
        <v>5</v>
      </c>
      <c r="L5" s="215">
        <v>7</v>
      </c>
      <c r="M5" s="215">
        <v>10</v>
      </c>
      <c r="N5" s="215">
        <v>27</v>
      </c>
      <c r="O5" s="215">
        <v>124</v>
      </c>
    </row>
    <row r="6" spans="1:15" ht="15" customHeight="1" x14ac:dyDescent="0.25">
      <c r="A6" s="82" t="s">
        <v>13</v>
      </c>
      <c r="B6" s="83">
        <v>362</v>
      </c>
      <c r="C6" s="83">
        <v>57</v>
      </c>
      <c r="D6" s="83">
        <v>18</v>
      </c>
      <c r="E6" s="83">
        <v>0</v>
      </c>
      <c r="F6" s="83">
        <v>437</v>
      </c>
      <c r="G6" s="83">
        <v>3</v>
      </c>
      <c r="H6" s="83">
        <v>57</v>
      </c>
      <c r="I6" s="83">
        <v>60</v>
      </c>
      <c r="J6" s="83">
        <v>1</v>
      </c>
      <c r="K6" s="86">
        <v>0</v>
      </c>
      <c r="L6" s="83">
        <v>0</v>
      </c>
      <c r="M6" s="83">
        <v>0</v>
      </c>
      <c r="N6" s="83">
        <v>0</v>
      </c>
      <c r="O6" s="83">
        <v>1</v>
      </c>
    </row>
    <row r="7" spans="1:15" ht="15" customHeight="1" x14ac:dyDescent="0.25">
      <c r="A7" s="82" t="s">
        <v>10</v>
      </c>
      <c r="B7" s="83">
        <v>23055</v>
      </c>
      <c r="C7" s="83">
        <v>1395</v>
      </c>
      <c r="D7" s="83">
        <v>271</v>
      </c>
      <c r="E7" s="83">
        <v>4</v>
      </c>
      <c r="F7" s="83">
        <v>24725</v>
      </c>
      <c r="G7" s="83">
        <v>136</v>
      </c>
      <c r="H7" s="83">
        <v>7868</v>
      </c>
      <c r="I7" s="83">
        <v>8004</v>
      </c>
      <c r="J7" s="83">
        <v>286</v>
      </c>
      <c r="K7" s="83">
        <v>77</v>
      </c>
      <c r="L7" s="83">
        <v>8</v>
      </c>
      <c r="M7" s="83">
        <v>43</v>
      </c>
      <c r="N7" s="83">
        <v>45</v>
      </c>
      <c r="O7" s="83">
        <v>459</v>
      </c>
    </row>
    <row r="8" spans="1:15" ht="15" customHeight="1" x14ac:dyDescent="0.25">
      <c r="A8" s="82" t="s">
        <v>41</v>
      </c>
      <c r="B8" s="83">
        <v>5372</v>
      </c>
      <c r="C8" s="83">
        <v>193</v>
      </c>
      <c r="D8" s="83">
        <v>42</v>
      </c>
      <c r="E8" s="83">
        <v>0</v>
      </c>
      <c r="F8" s="83">
        <v>5607</v>
      </c>
      <c r="G8" s="83">
        <v>2</v>
      </c>
      <c r="H8" s="83">
        <v>184</v>
      </c>
      <c r="I8" s="83">
        <v>186</v>
      </c>
      <c r="J8" s="83">
        <v>1</v>
      </c>
      <c r="K8" s="83">
        <v>0</v>
      </c>
      <c r="L8" s="83">
        <v>0</v>
      </c>
      <c r="M8" s="83">
        <v>40</v>
      </c>
      <c r="N8" s="83">
        <v>0</v>
      </c>
      <c r="O8" s="83">
        <v>41</v>
      </c>
    </row>
    <row r="9" spans="1:15" ht="15" customHeight="1" x14ac:dyDescent="0.25">
      <c r="A9" s="82" t="s">
        <v>42</v>
      </c>
      <c r="B9" s="83">
        <v>10512</v>
      </c>
      <c r="C9" s="83">
        <v>346</v>
      </c>
      <c r="D9" s="83">
        <v>52</v>
      </c>
      <c r="E9" s="83">
        <v>0</v>
      </c>
      <c r="F9" s="83">
        <v>10910</v>
      </c>
      <c r="G9" s="83">
        <v>4</v>
      </c>
      <c r="H9" s="83">
        <v>594</v>
      </c>
      <c r="I9" s="83">
        <v>598</v>
      </c>
      <c r="J9" s="83">
        <v>12</v>
      </c>
      <c r="K9" s="83">
        <v>2</v>
      </c>
      <c r="L9" s="83">
        <v>0</v>
      </c>
      <c r="M9" s="83">
        <v>18</v>
      </c>
      <c r="N9" s="83">
        <v>3</v>
      </c>
      <c r="O9" s="83">
        <v>35</v>
      </c>
    </row>
    <row r="10" spans="1:15" ht="15" customHeight="1" x14ac:dyDescent="0.25">
      <c r="A10" s="82" t="s">
        <v>34</v>
      </c>
      <c r="B10" s="83">
        <v>89986</v>
      </c>
      <c r="C10" s="83">
        <v>10340</v>
      </c>
      <c r="D10" s="83">
        <v>618</v>
      </c>
      <c r="E10" s="83">
        <v>488</v>
      </c>
      <c r="F10" s="83">
        <v>101432</v>
      </c>
      <c r="G10" s="83">
        <v>44</v>
      </c>
      <c r="H10" s="83">
        <v>11439</v>
      </c>
      <c r="I10" s="83">
        <v>11483</v>
      </c>
      <c r="J10" s="83">
        <v>132</v>
      </c>
      <c r="K10" s="83">
        <v>8</v>
      </c>
      <c r="L10" s="83">
        <v>2</v>
      </c>
      <c r="M10" s="83">
        <v>11</v>
      </c>
      <c r="N10" s="83">
        <v>8</v>
      </c>
      <c r="O10" s="83">
        <v>161</v>
      </c>
    </row>
    <row r="11" spans="1:15" ht="15" customHeight="1" x14ac:dyDescent="0.25">
      <c r="A11" s="82" t="s">
        <v>22</v>
      </c>
      <c r="B11" s="83">
        <v>23597</v>
      </c>
      <c r="C11" s="83">
        <v>2123</v>
      </c>
      <c r="D11" s="83">
        <v>628</v>
      </c>
      <c r="E11" s="83">
        <v>1</v>
      </c>
      <c r="F11" s="83">
        <v>26349</v>
      </c>
      <c r="G11" s="83">
        <v>10</v>
      </c>
      <c r="H11" s="83">
        <v>641</v>
      </c>
      <c r="I11" s="83">
        <v>651</v>
      </c>
      <c r="J11" s="83">
        <v>13</v>
      </c>
      <c r="K11" s="83">
        <v>0</v>
      </c>
      <c r="L11" s="83">
        <v>0</v>
      </c>
      <c r="M11" s="83">
        <v>3</v>
      </c>
      <c r="N11" s="83">
        <v>1</v>
      </c>
      <c r="O11" s="83">
        <v>17</v>
      </c>
    </row>
    <row r="12" spans="1:15" ht="15" customHeight="1" x14ac:dyDescent="0.25">
      <c r="A12" s="82" t="s">
        <v>9</v>
      </c>
      <c r="B12" s="83">
        <v>966</v>
      </c>
      <c r="C12" s="83">
        <v>356</v>
      </c>
      <c r="D12" s="83">
        <v>57</v>
      </c>
      <c r="E12" s="83">
        <v>0</v>
      </c>
      <c r="F12" s="83">
        <v>1379</v>
      </c>
      <c r="G12" s="83">
        <v>458</v>
      </c>
      <c r="H12" s="83">
        <v>8348</v>
      </c>
      <c r="I12" s="83">
        <v>8806</v>
      </c>
      <c r="J12" s="83">
        <v>49</v>
      </c>
      <c r="K12" s="83">
        <v>2</v>
      </c>
      <c r="L12" s="83">
        <v>19</v>
      </c>
      <c r="M12" s="83">
        <v>46</v>
      </c>
      <c r="N12" s="83">
        <v>12</v>
      </c>
      <c r="O12" s="83">
        <v>128</v>
      </c>
    </row>
    <row r="13" spans="1:15" ht="15" customHeight="1" x14ac:dyDescent="0.25">
      <c r="A13" s="82" t="s">
        <v>21</v>
      </c>
      <c r="B13" s="83">
        <v>36504</v>
      </c>
      <c r="C13" s="83">
        <v>17521</v>
      </c>
      <c r="D13" s="83">
        <v>763</v>
      </c>
      <c r="E13" s="83">
        <v>54</v>
      </c>
      <c r="F13" s="83">
        <v>54842</v>
      </c>
      <c r="G13" s="83">
        <v>123</v>
      </c>
      <c r="H13" s="83">
        <v>5678</v>
      </c>
      <c r="I13" s="83">
        <v>5801</v>
      </c>
      <c r="J13" s="83">
        <v>144</v>
      </c>
      <c r="K13" s="83">
        <v>33</v>
      </c>
      <c r="L13" s="83">
        <v>10</v>
      </c>
      <c r="M13" s="83">
        <v>18</v>
      </c>
      <c r="N13" s="83">
        <v>33</v>
      </c>
      <c r="O13" s="83">
        <v>238</v>
      </c>
    </row>
    <row r="14" spans="1:15" ht="15" customHeight="1" x14ac:dyDescent="0.25">
      <c r="A14" s="82" t="s">
        <v>35</v>
      </c>
      <c r="B14" s="83">
        <v>51273</v>
      </c>
      <c r="C14" s="83">
        <v>5979</v>
      </c>
      <c r="D14" s="83">
        <v>1403</v>
      </c>
      <c r="E14" s="83">
        <v>9</v>
      </c>
      <c r="F14" s="83">
        <v>58664</v>
      </c>
      <c r="G14" s="83">
        <v>460</v>
      </c>
      <c r="H14" s="83">
        <v>73765</v>
      </c>
      <c r="I14" s="83">
        <v>74225</v>
      </c>
      <c r="J14" s="83">
        <v>130</v>
      </c>
      <c r="K14" s="83">
        <v>39</v>
      </c>
      <c r="L14" s="83">
        <v>3</v>
      </c>
      <c r="M14" s="83">
        <v>22</v>
      </c>
      <c r="N14" s="83">
        <v>8</v>
      </c>
      <c r="O14" s="83">
        <v>202</v>
      </c>
    </row>
    <row r="15" spans="1:15" ht="15" customHeight="1" x14ac:dyDescent="0.25">
      <c r="A15" s="82" t="s">
        <v>8</v>
      </c>
      <c r="B15" s="83">
        <v>6407</v>
      </c>
      <c r="C15" s="83">
        <v>2693</v>
      </c>
      <c r="D15" s="83">
        <v>132</v>
      </c>
      <c r="E15" s="83">
        <v>5</v>
      </c>
      <c r="F15" s="83">
        <v>9237</v>
      </c>
      <c r="G15" s="83">
        <v>209</v>
      </c>
      <c r="H15" s="83">
        <v>26343</v>
      </c>
      <c r="I15" s="83">
        <v>26552</v>
      </c>
      <c r="J15" s="83">
        <v>8</v>
      </c>
      <c r="K15" s="83">
        <v>2</v>
      </c>
      <c r="L15" s="83">
        <v>2</v>
      </c>
      <c r="M15" s="83">
        <v>6</v>
      </c>
      <c r="N15" s="83">
        <v>5</v>
      </c>
      <c r="O15" s="83">
        <v>23</v>
      </c>
    </row>
    <row r="16" spans="1:15" ht="15" customHeight="1" x14ac:dyDescent="0.25">
      <c r="A16" s="82" t="s">
        <v>36</v>
      </c>
      <c r="B16" s="83">
        <v>10851</v>
      </c>
      <c r="C16" s="83">
        <v>3060</v>
      </c>
      <c r="D16" s="83">
        <v>910</v>
      </c>
      <c r="E16" s="83">
        <v>6</v>
      </c>
      <c r="F16" s="83">
        <v>14827</v>
      </c>
      <c r="G16" s="83">
        <v>117</v>
      </c>
      <c r="H16" s="83">
        <v>12126</v>
      </c>
      <c r="I16" s="83">
        <v>12243</v>
      </c>
      <c r="J16" s="83">
        <v>41</v>
      </c>
      <c r="K16" s="83">
        <v>0</v>
      </c>
      <c r="L16" s="83">
        <v>2</v>
      </c>
      <c r="M16" s="83">
        <v>2</v>
      </c>
      <c r="N16" s="83">
        <v>53</v>
      </c>
      <c r="O16" s="83">
        <v>98</v>
      </c>
    </row>
    <row r="17" spans="1:17" ht="15" customHeight="1" x14ac:dyDescent="0.25">
      <c r="A17" s="82" t="s">
        <v>7</v>
      </c>
      <c r="B17" s="83">
        <v>10141</v>
      </c>
      <c r="C17" s="83">
        <v>5000</v>
      </c>
      <c r="D17" s="83">
        <v>498</v>
      </c>
      <c r="E17" s="83">
        <v>1</v>
      </c>
      <c r="F17" s="83">
        <v>15640</v>
      </c>
      <c r="G17" s="83">
        <v>979</v>
      </c>
      <c r="H17" s="83">
        <v>57279</v>
      </c>
      <c r="I17" s="83">
        <v>58258</v>
      </c>
      <c r="J17" s="83">
        <v>724</v>
      </c>
      <c r="K17" s="83">
        <v>250</v>
      </c>
      <c r="L17" s="83">
        <v>51</v>
      </c>
      <c r="M17" s="83">
        <v>210</v>
      </c>
      <c r="N17" s="83">
        <v>219</v>
      </c>
      <c r="O17" s="83">
        <v>1454</v>
      </c>
    </row>
    <row r="18" spans="1:17" ht="15" customHeight="1" x14ac:dyDescent="0.25">
      <c r="A18" s="82" t="s">
        <v>6</v>
      </c>
      <c r="B18" s="83">
        <v>21644</v>
      </c>
      <c r="C18" s="83">
        <v>7342</v>
      </c>
      <c r="D18" s="83">
        <v>236</v>
      </c>
      <c r="E18" s="83">
        <v>8</v>
      </c>
      <c r="F18" s="83">
        <v>29230</v>
      </c>
      <c r="G18" s="83">
        <v>315</v>
      </c>
      <c r="H18" s="83">
        <v>36562</v>
      </c>
      <c r="I18" s="83">
        <v>36877</v>
      </c>
      <c r="J18" s="83">
        <v>30</v>
      </c>
      <c r="K18" s="83">
        <v>10</v>
      </c>
      <c r="L18" s="83">
        <v>5</v>
      </c>
      <c r="M18" s="83">
        <v>11</v>
      </c>
      <c r="N18" s="83">
        <v>36</v>
      </c>
      <c r="O18" s="83">
        <v>92</v>
      </c>
    </row>
    <row r="19" spans="1:17" ht="15" customHeight="1" x14ac:dyDescent="0.25">
      <c r="A19" s="82" t="s">
        <v>37</v>
      </c>
      <c r="B19" s="83">
        <v>934</v>
      </c>
      <c r="C19" s="83">
        <v>2705</v>
      </c>
      <c r="D19" s="83">
        <v>43</v>
      </c>
      <c r="E19" s="83">
        <v>0</v>
      </c>
      <c r="F19" s="83">
        <v>3682</v>
      </c>
      <c r="G19" s="83">
        <v>38</v>
      </c>
      <c r="H19" s="83">
        <v>11453</v>
      </c>
      <c r="I19" s="83">
        <v>11491</v>
      </c>
      <c r="J19" s="83">
        <v>4</v>
      </c>
      <c r="K19" s="83">
        <v>1</v>
      </c>
      <c r="L19" s="83">
        <v>1</v>
      </c>
      <c r="M19" s="83">
        <v>1</v>
      </c>
      <c r="N19" s="83">
        <v>6</v>
      </c>
      <c r="O19" s="83">
        <v>13</v>
      </c>
    </row>
    <row r="20" spans="1:17" ht="15" customHeight="1" x14ac:dyDescent="0.25">
      <c r="A20" s="82" t="s">
        <v>5</v>
      </c>
      <c r="B20" s="83">
        <v>11506</v>
      </c>
      <c r="C20" s="83">
        <v>9659</v>
      </c>
      <c r="D20" s="83">
        <v>534</v>
      </c>
      <c r="E20" s="83">
        <v>2</v>
      </c>
      <c r="F20" s="83">
        <v>21701</v>
      </c>
      <c r="G20" s="83">
        <v>423</v>
      </c>
      <c r="H20" s="83">
        <v>55205</v>
      </c>
      <c r="I20" s="83">
        <v>55628</v>
      </c>
      <c r="J20" s="83">
        <v>410</v>
      </c>
      <c r="K20" s="83">
        <v>157</v>
      </c>
      <c r="L20" s="83">
        <v>70</v>
      </c>
      <c r="M20" s="83">
        <v>503</v>
      </c>
      <c r="N20" s="83">
        <v>140</v>
      </c>
      <c r="O20" s="83">
        <v>1280</v>
      </c>
    </row>
    <row r="21" spans="1:17" ht="15" customHeight="1" x14ac:dyDescent="0.25">
      <c r="A21" s="82" t="s">
        <v>38</v>
      </c>
      <c r="B21" s="83">
        <v>31818</v>
      </c>
      <c r="C21" s="83">
        <v>39519</v>
      </c>
      <c r="D21" s="83">
        <v>25119</v>
      </c>
      <c r="E21" s="83">
        <v>95</v>
      </c>
      <c r="F21" s="83">
        <v>96551</v>
      </c>
      <c r="G21" s="83">
        <v>3158</v>
      </c>
      <c r="H21" s="83">
        <v>343011</v>
      </c>
      <c r="I21" s="83">
        <v>346169</v>
      </c>
      <c r="J21" s="83">
        <v>3339</v>
      </c>
      <c r="K21" s="83">
        <v>4994</v>
      </c>
      <c r="L21" s="83">
        <v>436</v>
      </c>
      <c r="M21" s="83">
        <v>241</v>
      </c>
      <c r="N21" s="83">
        <v>585</v>
      </c>
      <c r="O21" s="83">
        <v>9595</v>
      </c>
    </row>
    <row r="22" spans="1:17" ht="15" customHeight="1" x14ac:dyDescent="0.25">
      <c r="A22" s="82" t="s">
        <v>4</v>
      </c>
      <c r="B22" s="83">
        <v>1662</v>
      </c>
      <c r="C22" s="83">
        <v>1624</v>
      </c>
      <c r="D22" s="83">
        <v>552</v>
      </c>
      <c r="E22" s="83">
        <v>10</v>
      </c>
      <c r="F22" s="83">
        <v>3848</v>
      </c>
      <c r="G22" s="83">
        <v>176</v>
      </c>
      <c r="H22" s="83">
        <v>19819</v>
      </c>
      <c r="I22" s="83">
        <v>19995</v>
      </c>
      <c r="J22" s="83">
        <v>3243</v>
      </c>
      <c r="K22" s="83">
        <v>874</v>
      </c>
      <c r="L22" s="83">
        <v>289</v>
      </c>
      <c r="M22" s="83">
        <v>431</v>
      </c>
      <c r="N22" s="83">
        <v>406</v>
      </c>
      <c r="O22" s="83">
        <v>5243</v>
      </c>
    </row>
    <row r="23" spans="1:17" ht="15" customHeight="1" x14ac:dyDescent="0.25">
      <c r="A23" s="82" t="s">
        <v>3</v>
      </c>
      <c r="B23" s="83">
        <v>3234</v>
      </c>
      <c r="C23" s="83">
        <v>3313</v>
      </c>
      <c r="D23" s="83">
        <v>324</v>
      </c>
      <c r="E23" s="83">
        <v>3</v>
      </c>
      <c r="F23" s="83">
        <v>6874</v>
      </c>
      <c r="G23" s="83">
        <v>787</v>
      </c>
      <c r="H23" s="83">
        <v>157984</v>
      </c>
      <c r="I23" s="83">
        <v>158771</v>
      </c>
      <c r="J23" s="83">
        <v>10790</v>
      </c>
      <c r="K23" s="83">
        <v>9792</v>
      </c>
      <c r="L23" s="83">
        <v>1357</v>
      </c>
      <c r="M23" s="83">
        <v>1496</v>
      </c>
      <c r="N23" s="83">
        <v>5364</v>
      </c>
      <c r="O23" s="83">
        <v>28799</v>
      </c>
    </row>
    <row r="24" spans="1:17" ht="15" customHeight="1" x14ac:dyDescent="0.25">
      <c r="A24" s="82" t="s">
        <v>2</v>
      </c>
      <c r="B24" s="83">
        <v>64756</v>
      </c>
      <c r="C24" s="83">
        <v>12754</v>
      </c>
      <c r="D24" s="83">
        <v>12081</v>
      </c>
      <c r="E24" s="83">
        <v>34</v>
      </c>
      <c r="F24" s="83">
        <v>89625</v>
      </c>
      <c r="G24" s="83">
        <v>3921</v>
      </c>
      <c r="H24" s="83">
        <v>121969</v>
      </c>
      <c r="I24" s="83">
        <v>125890</v>
      </c>
      <c r="J24" s="83">
        <v>43935</v>
      </c>
      <c r="K24" s="83">
        <v>919</v>
      </c>
      <c r="L24" s="83">
        <v>1887</v>
      </c>
      <c r="M24" s="83">
        <v>12114</v>
      </c>
      <c r="N24" s="83">
        <v>2212</v>
      </c>
      <c r="O24" s="83">
        <v>61067</v>
      </c>
    </row>
    <row r="25" spans="1:17" ht="15" customHeight="1" x14ac:dyDescent="0.25">
      <c r="A25" s="82" t="s">
        <v>1</v>
      </c>
      <c r="B25" s="83">
        <v>9035</v>
      </c>
      <c r="C25" s="83">
        <v>7388</v>
      </c>
      <c r="D25" s="83">
        <v>678</v>
      </c>
      <c r="E25" s="83">
        <v>9</v>
      </c>
      <c r="F25" s="83">
        <v>17110</v>
      </c>
      <c r="G25" s="83">
        <v>562</v>
      </c>
      <c r="H25" s="83">
        <v>29765</v>
      </c>
      <c r="I25" s="83">
        <v>30327</v>
      </c>
      <c r="J25" s="83">
        <v>1729</v>
      </c>
      <c r="K25" s="83">
        <v>417</v>
      </c>
      <c r="L25" s="83">
        <v>221</v>
      </c>
      <c r="M25" s="83">
        <v>162</v>
      </c>
      <c r="N25" s="83">
        <v>441</v>
      </c>
      <c r="O25" s="83">
        <v>2970</v>
      </c>
    </row>
    <row r="26" spans="1:17" ht="15" customHeight="1" x14ac:dyDescent="0.25">
      <c r="A26" s="75" t="s">
        <v>23</v>
      </c>
      <c r="B26" s="76">
        <f t="shared" ref="B26:O26" si="0">SUM(B5:B25)</f>
        <v>452949</v>
      </c>
      <c r="C26" s="76">
        <f t="shared" si="0"/>
        <v>136621</v>
      </c>
      <c r="D26" s="76">
        <f t="shared" si="0"/>
        <v>45633</v>
      </c>
      <c r="E26" s="76">
        <f t="shared" si="0"/>
        <v>749</v>
      </c>
      <c r="F26" s="76">
        <f t="shared" si="0"/>
        <v>635952</v>
      </c>
      <c r="G26" s="76">
        <f t="shared" si="0"/>
        <v>11981</v>
      </c>
      <c r="H26" s="76">
        <f t="shared" si="0"/>
        <v>982339</v>
      </c>
      <c r="I26" s="76">
        <f t="shared" si="0"/>
        <v>994320</v>
      </c>
      <c r="J26" s="76">
        <f t="shared" si="0"/>
        <v>65096</v>
      </c>
      <c r="K26" s="76">
        <f t="shared" si="0"/>
        <v>17582</v>
      </c>
      <c r="L26" s="76">
        <f t="shared" si="0"/>
        <v>4370</v>
      </c>
      <c r="M26" s="76">
        <f t="shared" si="0"/>
        <v>15388</v>
      </c>
      <c r="N26" s="76">
        <f t="shared" si="0"/>
        <v>9604</v>
      </c>
      <c r="O26" s="76">
        <f t="shared" si="0"/>
        <v>112040</v>
      </c>
      <c r="P26" s="21"/>
      <c r="Q26" s="21"/>
    </row>
    <row r="27" spans="1:17" ht="15" customHeight="1" x14ac:dyDescent="0.25">
      <c r="A27" s="75" t="s">
        <v>228</v>
      </c>
      <c r="B27" s="77">
        <f t="shared" ref="B27:O27" si="1">+B28+B29</f>
        <v>229688</v>
      </c>
      <c r="C27" s="77">
        <f t="shared" si="1"/>
        <v>35585</v>
      </c>
      <c r="D27" s="77">
        <f t="shared" si="1"/>
        <v>3123</v>
      </c>
      <c r="E27" s="77">
        <f t="shared" si="1"/>
        <v>567</v>
      </c>
      <c r="F27" s="77">
        <f t="shared" si="1"/>
        <v>268963</v>
      </c>
      <c r="G27" s="77">
        <f t="shared" si="1"/>
        <v>836</v>
      </c>
      <c r="H27" s="77">
        <f t="shared" si="1"/>
        <v>37058</v>
      </c>
      <c r="I27" s="77">
        <f t="shared" si="1"/>
        <v>37894</v>
      </c>
      <c r="J27" s="77">
        <f t="shared" si="1"/>
        <v>713</v>
      </c>
      <c r="K27" s="77">
        <f t="shared" si="1"/>
        <v>127</v>
      </c>
      <c r="L27" s="77">
        <f t="shared" si="1"/>
        <v>46</v>
      </c>
      <c r="M27" s="77">
        <f t="shared" si="1"/>
        <v>189</v>
      </c>
      <c r="N27" s="77">
        <f t="shared" si="1"/>
        <v>129</v>
      </c>
      <c r="O27" s="77">
        <f t="shared" si="1"/>
        <v>1204</v>
      </c>
    </row>
    <row r="28" spans="1:17" ht="15" customHeight="1" x14ac:dyDescent="0.25">
      <c r="A28" s="78" t="s">
        <v>229</v>
      </c>
      <c r="B28" s="79">
        <f t="shared" ref="B28:O28" si="2">+B5+B6+B7+B12</f>
        <v>63717</v>
      </c>
      <c r="C28" s="79">
        <f t="shared" si="2"/>
        <v>5062</v>
      </c>
      <c r="D28" s="79">
        <f t="shared" si="2"/>
        <v>1020</v>
      </c>
      <c r="E28" s="79">
        <f t="shared" si="2"/>
        <v>24</v>
      </c>
      <c r="F28" s="79">
        <f t="shared" si="2"/>
        <v>69823</v>
      </c>
      <c r="G28" s="79">
        <f t="shared" si="2"/>
        <v>653</v>
      </c>
      <c r="H28" s="79">
        <f t="shared" si="2"/>
        <v>18522</v>
      </c>
      <c r="I28" s="79">
        <f t="shared" si="2"/>
        <v>19175</v>
      </c>
      <c r="J28" s="79">
        <f t="shared" si="2"/>
        <v>411</v>
      </c>
      <c r="K28" s="79">
        <f t="shared" si="2"/>
        <v>84</v>
      </c>
      <c r="L28" s="79">
        <f t="shared" si="2"/>
        <v>34</v>
      </c>
      <c r="M28" s="79">
        <f t="shared" si="2"/>
        <v>99</v>
      </c>
      <c r="N28" s="79">
        <f t="shared" si="2"/>
        <v>84</v>
      </c>
      <c r="O28" s="79">
        <f t="shared" si="2"/>
        <v>712</v>
      </c>
    </row>
    <row r="29" spans="1:17" ht="15" customHeight="1" x14ac:dyDescent="0.25">
      <c r="A29" s="78" t="s">
        <v>230</v>
      </c>
      <c r="B29" s="79">
        <f t="shared" ref="B29:O29" si="3">+B8+B9+B10+B11+B13</f>
        <v>165971</v>
      </c>
      <c r="C29" s="79">
        <f t="shared" si="3"/>
        <v>30523</v>
      </c>
      <c r="D29" s="79">
        <f t="shared" si="3"/>
        <v>2103</v>
      </c>
      <c r="E29" s="79">
        <f t="shared" si="3"/>
        <v>543</v>
      </c>
      <c r="F29" s="79">
        <f t="shared" si="3"/>
        <v>199140</v>
      </c>
      <c r="G29" s="79">
        <f t="shared" si="3"/>
        <v>183</v>
      </c>
      <c r="H29" s="79">
        <f t="shared" si="3"/>
        <v>18536</v>
      </c>
      <c r="I29" s="79">
        <f t="shared" si="3"/>
        <v>18719</v>
      </c>
      <c r="J29" s="79">
        <f t="shared" si="3"/>
        <v>302</v>
      </c>
      <c r="K29" s="79">
        <f t="shared" si="3"/>
        <v>43</v>
      </c>
      <c r="L29" s="79">
        <f t="shared" si="3"/>
        <v>12</v>
      </c>
      <c r="M29" s="79">
        <f t="shared" si="3"/>
        <v>90</v>
      </c>
      <c r="N29" s="79">
        <f t="shared" si="3"/>
        <v>45</v>
      </c>
      <c r="O29" s="79">
        <f t="shared" si="3"/>
        <v>492</v>
      </c>
    </row>
    <row r="30" spans="1:17" ht="15" customHeight="1" x14ac:dyDescent="0.25">
      <c r="A30" s="75" t="s">
        <v>39</v>
      </c>
      <c r="B30" s="77">
        <f t="shared" ref="B30:O30" si="4">+B14+B15+B16+B17</f>
        <v>78672</v>
      </c>
      <c r="C30" s="77">
        <f t="shared" si="4"/>
        <v>16732</v>
      </c>
      <c r="D30" s="77">
        <f t="shared" si="4"/>
        <v>2943</v>
      </c>
      <c r="E30" s="77">
        <f t="shared" si="4"/>
        <v>21</v>
      </c>
      <c r="F30" s="77">
        <f t="shared" si="4"/>
        <v>98368</v>
      </c>
      <c r="G30" s="77">
        <f t="shared" si="4"/>
        <v>1765</v>
      </c>
      <c r="H30" s="77">
        <f t="shared" si="4"/>
        <v>169513</v>
      </c>
      <c r="I30" s="77">
        <f t="shared" si="4"/>
        <v>171278</v>
      </c>
      <c r="J30" s="77">
        <f t="shared" si="4"/>
        <v>903</v>
      </c>
      <c r="K30" s="77">
        <f t="shared" si="4"/>
        <v>291</v>
      </c>
      <c r="L30" s="77">
        <f t="shared" si="4"/>
        <v>58</v>
      </c>
      <c r="M30" s="77">
        <f t="shared" si="4"/>
        <v>240</v>
      </c>
      <c r="N30" s="77">
        <f t="shared" si="4"/>
        <v>285</v>
      </c>
      <c r="O30" s="77">
        <f t="shared" si="4"/>
        <v>1777</v>
      </c>
    </row>
    <row r="31" spans="1:17" ht="15" customHeight="1" x14ac:dyDescent="0.25">
      <c r="A31" s="75" t="s">
        <v>231</v>
      </c>
      <c r="B31" s="77">
        <f t="shared" ref="B31:O31" si="5">+B32+B33</f>
        <v>144589</v>
      </c>
      <c r="C31" s="77">
        <f t="shared" si="5"/>
        <v>84304</v>
      </c>
      <c r="D31" s="77">
        <f t="shared" si="5"/>
        <v>39567</v>
      </c>
      <c r="E31" s="77">
        <f t="shared" si="5"/>
        <v>161</v>
      </c>
      <c r="F31" s="77">
        <f t="shared" si="5"/>
        <v>268621</v>
      </c>
      <c r="G31" s="77">
        <f t="shared" si="5"/>
        <v>9380</v>
      </c>
      <c r="H31" s="77">
        <f t="shared" si="5"/>
        <v>775768</v>
      </c>
      <c r="I31" s="77">
        <f t="shared" si="5"/>
        <v>785148</v>
      </c>
      <c r="J31" s="77">
        <f t="shared" si="5"/>
        <v>63480</v>
      </c>
      <c r="K31" s="77">
        <f t="shared" si="5"/>
        <v>17164</v>
      </c>
      <c r="L31" s="77">
        <f t="shared" si="5"/>
        <v>4266</v>
      </c>
      <c r="M31" s="77">
        <f t="shared" si="5"/>
        <v>14959</v>
      </c>
      <c r="N31" s="77">
        <f t="shared" si="5"/>
        <v>9190</v>
      </c>
      <c r="O31" s="77">
        <f t="shared" si="5"/>
        <v>109059</v>
      </c>
    </row>
    <row r="32" spans="1:17" ht="15" customHeight="1" x14ac:dyDescent="0.25">
      <c r="A32" s="78" t="s">
        <v>59</v>
      </c>
      <c r="B32" s="79">
        <f t="shared" ref="B32:O32" si="6">+B18+B19+B20+B21+B22+B23</f>
        <v>70798</v>
      </c>
      <c r="C32" s="79">
        <f t="shared" si="6"/>
        <v>64162</v>
      </c>
      <c r="D32" s="79">
        <f t="shared" si="6"/>
        <v>26808</v>
      </c>
      <c r="E32" s="79">
        <f t="shared" si="6"/>
        <v>118</v>
      </c>
      <c r="F32" s="79">
        <f t="shared" si="6"/>
        <v>161886</v>
      </c>
      <c r="G32" s="79">
        <f t="shared" si="6"/>
        <v>4897</v>
      </c>
      <c r="H32" s="79">
        <f t="shared" si="6"/>
        <v>624034</v>
      </c>
      <c r="I32" s="79">
        <f t="shared" si="6"/>
        <v>628931</v>
      </c>
      <c r="J32" s="79">
        <f t="shared" si="6"/>
        <v>17816</v>
      </c>
      <c r="K32" s="79">
        <f t="shared" si="6"/>
        <v>15828</v>
      </c>
      <c r="L32" s="79">
        <f t="shared" si="6"/>
        <v>2158</v>
      </c>
      <c r="M32" s="79">
        <f t="shared" si="6"/>
        <v>2683</v>
      </c>
      <c r="N32" s="79">
        <f t="shared" si="6"/>
        <v>6537</v>
      </c>
      <c r="O32" s="79">
        <f t="shared" si="6"/>
        <v>45022</v>
      </c>
    </row>
    <row r="33" spans="1:15" ht="11.5" x14ac:dyDescent="0.25">
      <c r="A33" s="80" t="s">
        <v>60</v>
      </c>
      <c r="B33" s="81">
        <f t="shared" ref="B33:O33" si="7">+B24+B25</f>
        <v>73791</v>
      </c>
      <c r="C33" s="81">
        <f t="shared" si="7"/>
        <v>20142</v>
      </c>
      <c r="D33" s="81">
        <f t="shared" si="7"/>
        <v>12759</v>
      </c>
      <c r="E33" s="81">
        <f t="shared" si="7"/>
        <v>43</v>
      </c>
      <c r="F33" s="81">
        <f t="shared" si="7"/>
        <v>106735</v>
      </c>
      <c r="G33" s="81">
        <f t="shared" si="7"/>
        <v>4483</v>
      </c>
      <c r="H33" s="81">
        <f t="shared" si="7"/>
        <v>151734</v>
      </c>
      <c r="I33" s="81">
        <f t="shared" si="7"/>
        <v>156217</v>
      </c>
      <c r="J33" s="81">
        <f t="shared" si="7"/>
        <v>45664</v>
      </c>
      <c r="K33" s="81">
        <f t="shared" si="7"/>
        <v>1336</v>
      </c>
      <c r="L33" s="81">
        <f t="shared" si="7"/>
        <v>2108</v>
      </c>
      <c r="M33" s="81">
        <f t="shared" si="7"/>
        <v>12276</v>
      </c>
      <c r="N33" s="81">
        <f t="shared" si="7"/>
        <v>2653</v>
      </c>
      <c r="O33" s="81">
        <f t="shared" si="7"/>
        <v>64037</v>
      </c>
    </row>
  </sheetData>
  <mergeCells count="14">
    <mergeCell ref="K3:K4"/>
    <mergeCell ref="L3:L4"/>
    <mergeCell ref="M3:M4"/>
    <mergeCell ref="N3:N4"/>
    <mergeCell ref="A1:O1"/>
    <mergeCell ref="B2:O2"/>
    <mergeCell ref="A3:A4"/>
    <mergeCell ref="B3:B4"/>
    <mergeCell ref="C3:C4"/>
    <mergeCell ref="D3:D4"/>
    <mergeCell ref="E3:E4"/>
    <mergeCell ref="G3:G4"/>
    <mergeCell ref="H3:H4"/>
    <mergeCell ref="J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0" tint="-0.14999847407452621"/>
    <pageSetUpPr fitToPage="1"/>
  </sheetPr>
  <dimension ref="A1:Q15"/>
  <sheetViews>
    <sheetView showGridLines="0" zoomScale="130" zoomScaleNormal="130" zoomScaleSheetLayoutView="80" workbookViewId="0">
      <selection sqref="A1:Q1"/>
    </sheetView>
  </sheetViews>
  <sheetFormatPr defaultColWidth="9.1796875" defaultRowHeight="15" customHeight="1" x14ac:dyDescent="0.25"/>
  <cols>
    <col min="1" max="1" width="11.453125" style="23" customWidth="1"/>
    <col min="2" max="4" width="10.7265625" style="2" customWidth="1"/>
    <col min="5" max="5" width="2.7265625" style="2" customWidth="1"/>
    <col min="6" max="8" width="10.7265625" style="2" customWidth="1"/>
    <col min="9" max="9" width="2.7265625" style="2" customWidth="1"/>
    <col min="10" max="10" width="12.26953125" style="2" customWidth="1"/>
    <col min="11" max="13" width="12.7265625" style="2" customWidth="1"/>
    <col min="14" max="14" width="36.54296875" style="2" customWidth="1"/>
    <col min="15" max="15" width="10.26953125" style="2" bestFit="1" customWidth="1"/>
    <col min="16" max="16384" width="9.1796875" style="2"/>
  </cols>
  <sheetData>
    <row r="1" spans="1:17" ht="20.25" customHeight="1" x14ac:dyDescent="0.3">
      <c r="A1" s="366" t="s">
        <v>224</v>
      </c>
      <c r="B1" s="366"/>
      <c r="C1" s="366"/>
      <c r="D1" s="366"/>
      <c r="E1" s="366"/>
      <c r="F1" s="366"/>
      <c r="G1" s="366"/>
      <c r="H1" s="366"/>
      <c r="I1" s="367"/>
      <c r="J1" s="367"/>
      <c r="K1" s="367"/>
      <c r="L1" s="367"/>
      <c r="M1" s="367"/>
      <c r="N1" s="367"/>
      <c r="O1" s="367"/>
      <c r="P1" s="367"/>
      <c r="Q1" s="367"/>
    </row>
    <row r="2" spans="1:17" ht="14.25" customHeight="1" x14ac:dyDescent="0.3">
      <c r="A2" s="51"/>
      <c r="B2" s="368" t="s">
        <v>203</v>
      </c>
      <c r="C2" s="369"/>
      <c r="D2" s="369"/>
      <c r="E2" s="52"/>
      <c r="F2" s="368" t="s">
        <v>204</v>
      </c>
      <c r="G2" s="369"/>
      <c r="H2" s="369"/>
      <c r="I2" s="52"/>
      <c r="J2" s="370" t="s">
        <v>205</v>
      </c>
      <c r="K2" s="370" t="s">
        <v>206</v>
      </c>
    </row>
    <row r="3" spans="1:17" ht="28.5" customHeight="1" x14ac:dyDescent="0.25">
      <c r="A3" s="299" t="s">
        <v>207</v>
      </c>
      <c r="B3" s="54" t="s">
        <v>208</v>
      </c>
      <c r="C3" s="55" t="s">
        <v>12</v>
      </c>
      <c r="D3" s="55" t="s">
        <v>209</v>
      </c>
      <c r="E3" s="56"/>
      <c r="F3" s="54" t="s">
        <v>208</v>
      </c>
      <c r="G3" s="55" t="s">
        <v>12</v>
      </c>
      <c r="H3" s="55" t="s">
        <v>209</v>
      </c>
      <c r="I3" s="56"/>
      <c r="J3" s="371"/>
      <c r="K3" s="371"/>
    </row>
    <row r="4" spans="1:17" ht="15" customHeight="1" x14ac:dyDescent="0.25">
      <c r="A4" s="303">
        <v>2020</v>
      </c>
      <c r="B4" s="87">
        <v>1133023</v>
      </c>
      <c r="C4" s="87">
        <v>12535</v>
      </c>
      <c r="D4" s="87">
        <v>16474</v>
      </c>
      <c r="E4" s="86"/>
      <c r="F4" s="319">
        <f>+B4/B$8*100</f>
        <v>36.162793740931562</v>
      </c>
      <c r="G4" s="319">
        <f t="shared" ref="G4:H8" si="0">+C4/C$8*100</f>
        <v>79.170087791321919</v>
      </c>
      <c r="H4" s="319">
        <f t="shared" si="0"/>
        <v>73.551209929457983</v>
      </c>
      <c r="I4" s="319"/>
      <c r="J4" s="319">
        <f>+C4/B4*1000</f>
        <v>11.063323515939219</v>
      </c>
      <c r="K4" s="319">
        <f>+D4/B4*1000</f>
        <v>14.539863709739343</v>
      </c>
    </row>
    <row r="5" spans="1:17" ht="15" customHeight="1" x14ac:dyDescent="0.25">
      <c r="A5" s="303">
        <v>2010</v>
      </c>
      <c r="B5" s="87">
        <v>1615590</v>
      </c>
      <c r="C5" s="87">
        <v>12856.048000000001</v>
      </c>
      <c r="D5" s="87">
        <v>17081</v>
      </c>
      <c r="E5" s="86"/>
      <c r="F5" s="319">
        <f t="shared" ref="F5:F8" si="1">+B5/B$8*100</f>
        <v>51.564926696026134</v>
      </c>
      <c r="G5" s="319">
        <f t="shared" si="0"/>
        <v>81.197802058990717</v>
      </c>
      <c r="H5" s="319">
        <f t="shared" si="0"/>
        <v>76.261273327975715</v>
      </c>
      <c r="I5" s="319"/>
      <c r="J5" s="319">
        <f t="shared" ref="J5:J8" si="2">+C5/B5*1000</f>
        <v>7.9574941662179155</v>
      </c>
      <c r="K5" s="319">
        <f t="shared" ref="K5:K8" si="3">+D5/B5*1000</f>
        <v>10.572608149344822</v>
      </c>
    </row>
    <row r="6" spans="1:17" ht="15" customHeight="1" x14ac:dyDescent="0.25">
      <c r="A6" s="303">
        <v>2000</v>
      </c>
      <c r="B6" s="87">
        <v>2393161</v>
      </c>
      <c r="C6" s="87">
        <v>13181.859</v>
      </c>
      <c r="D6" s="87">
        <v>18767</v>
      </c>
      <c r="E6" s="86"/>
      <c r="F6" s="319">
        <f t="shared" si="1"/>
        <v>76.382728004499029</v>
      </c>
      <c r="G6" s="319">
        <f t="shared" si="0"/>
        <v>83.255599065243473</v>
      </c>
      <c r="H6" s="319">
        <f t="shared" si="0"/>
        <v>83.788731136708634</v>
      </c>
      <c r="I6" s="319"/>
      <c r="J6" s="319">
        <f t="shared" si="2"/>
        <v>5.5081371458084103</v>
      </c>
      <c r="K6" s="319">
        <f t="shared" si="3"/>
        <v>7.8419295651232828</v>
      </c>
    </row>
    <row r="7" spans="1:17" ht="15" customHeight="1" x14ac:dyDescent="0.25">
      <c r="A7" s="303">
        <v>1990</v>
      </c>
      <c r="B7" s="87">
        <v>2848136</v>
      </c>
      <c r="C7" s="87">
        <v>15026</v>
      </c>
      <c r="D7" s="87">
        <v>21628</v>
      </c>
      <c r="E7" s="86"/>
      <c r="F7" s="319">
        <f t="shared" si="1"/>
        <v>90.904204693216144</v>
      </c>
      <c r="G7" s="319">
        <f t="shared" si="0"/>
        <v>94.903050590538754</v>
      </c>
      <c r="H7" s="319">
        <f t="shared" si="0"/>
        <v>96.562193052951159</v>
      </c>
      <c r="I7" s="319"/>
      <c r="J7" s="319">
        <f t="shared" si="2"/>
        <v>5.2757312150824252</v>
      </c>
      <c r="K7" s="319">
        <f t="shared" si="3"/>
        <v>7.5937385012513454</v>
      </c>
    </row>
    <row r="8" spans="1:17" ht="15" customHeight="1" x14ac:dyDescent="0.25">
      <c r="A8" s="57">
        <v>1982</v>
      </c>
      <c r="B8" s="58">
        <v>3133118</v>
      </c>
      <c r="C8" s="58">
        <v>15833</v>
      </c>
      <c r="D8" s="58">
        <v>22398</v>
      </c>
      <c r="E8" s="56"/>
      <c r="F8" s="59">
        <f t="shared" si="1"/>
        <v>100</v>
      </c>
      <c r="G8" s="59">
        <f t="shared" si="0"/>
        <v>100</v>
      </c>
      <c r="H8" s="59">
        <f t="shared" si="0"/>
        <v>100</v>
      </c>
      <c r="I8" s="59"/>
      <c r="J8" s="59">
        <f t="shared" si="2"/>
        <v>5.0534323954603684</v>
      </c>
      <c r="K8" s="59">
        <f t="shared" si="3"/>
        <v>7.1487891614679047</v>
      </c>
    </row>
    <row r="9" spans="1:17" ht="15" customHeight="1" x14ac:dyDescent="0.25">
      <c r="A9" s="19"/>
    </row>
    <row r="10" spans="1:17" ht="15" customHeight="1" x14ac:dyDescent="0.25">
      <c r="A10" s="19"/>
    </row>
    <row r="11" spans="1:17" ht="15" customHeight="1" x14ac:dyDescent="0.25">
      <c r="A11" s="20"/>
      <c r="B11" s="21"/>
      <c r="C11" s="21"/>
      <c r="D11" s="22"/>
    </row>
    <row r="12" spans="1:17" ht="15" customHeight="1" x14ac:dyDescent="0.25">
      <c r="A12" s="20"/>
    </row>
    <row r="13" spans="1:17" ht="15" customHeight="1" x14ac:dyDescent="0.25">
      <c r="A13" s="20"/>
    </row>
    <row r="14" spans="1:17" ht="15" customHeight="1" x14ac:dyDescent="0.25">
      <c r="A14" s="17"/>
    </row>
    <row r="15" spans="1:17" ht="15" customHeight="1" x14ac:dyDescent="0.25">
      <c r="A15" s="17"/>
    </row>
  </sheetData>
  <mergeCells count="5">
    <mergeCell ref="A1:Q1"/>
    <mergeCell ref="B2:D2"/>
    <mergeCell ref="F2:H2"/>
    <mergeCell ref="J2:J3"/>
    <mergeCell ref="K2:K3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F32"/>
  <sheetViews>
    <sheetView zoomScaleNormal="100" workbookViewId="0">
      <selection activeCell="E8" sqref="E8"/>
    </sheetView>
  </sheetViews>
  <sheetFormatPr defaultColWidth="9.1796875" defaultRowHeight="15.5" x14ac:dyDescent="0.35"/>
  <cols>
    <col min="1" max="1" width="25.54296875" style="2" customWidth="1"/>
    <col min="2" max="3" width="17.7265625" style="243" customWidth="1"/>
    <col min="4" max="4" width="15.1796875" style="243" customWidth="1"/>
    <col min="5" max="5" width="12.81640625" style="243" customWidth="1"/>
    <col min="6" max="16384" width="9.1796875" style="2"/>
  </cols>
  <sheetData>
    <row r="1" spans="1:6" s="10" customFormat="1" ht="15" customHeight="1" x14ac:dyDescent="0.35">
      <c r="A1" s="366" t="s">
        <v>346</v>
      </c>
      <c r="B1" s="366"/>
      <c r="C1" s="366"/>
      <c r="D1" s="366"/>
      <c r="E1" s="246"/>
      <c r="F1" s="242"/>
    </row>
    <row r="2" spans="1:6" ht="42" customHeight="1" x14ac:dyDescent="0.25">
      <c r="A2" s="372" t="s">
        <v>51</v>
      </c>
      <c r="B2" s="241" t="s">
        <v>292</v>
      </c>
      <c r="C2" s="245" t="s">
        <v>291</v>
      </c>
      <c r="D2" s="276" t="s">
        <v>320</v>
      </c>
      <c r="E2" s="245" t="s">
        <v>321</v>
      </c>
      <c r="F2" s="86"/>
    </row>
    <row r="3" spans="1:6" ht="5.25" customHeight="1" x14ac:dyDescent="0.25">
      <c r="A3" s="407"/>
      <c r="B3" s="244"/>
      <c r="C3" s="244"/>
      <c r="D3" s="244"/>
      <c r="E3" s="244"/>
      <c r="F3" s="86"/>
    </row>
    <row r="4" spans="1:6" ht="15" customHeight="1" x14ac:dyDescent="0.25">
      <c r="A4" s="82" t="s">
        <v>33</v>
      </c>
      <c r="B4" s="83">
        <v>30120</v>
      </c>
      <c r="C4" s="87">
        <v>21782</v>
      </c>
      <c r="D4" s="83">
        <v>430156</v>
      </c>
      <c r="E4" s="87">
        <v>360031</v>
      </c>
      <c r="F4" s="86"/>
    </row>
    <row r="5" spans="1:6" ht="15" customHeight="1" x14ac:dyDescent="0.25">
      <c r="A5" s="82" t="s">
        <v>13</v>
      </c>
      <c r="B5" s="83">
        <v>2101</v>
      </c>
      <c r="C5" s="87">
        <v>1997</v>
      </c>
      <c r="D5" s="83">
        <v>19688</v>
      </c>
      <c r="E5" s="87">
        <v>17536</v>
      </c>
      <c r="F5" s="86"/>
    </row>
    <row r="6" spans="1:6" ht="15" customHeight="1" x14ac:dyDescent="0.25">
      <c r="A6" s="82" t="s">
        <v>10</v>
      </c>
      <c r="B6" s="83">
        <v>28665</v>
      </c>
      <c r="C6" s="87">
        <v>23330</v>
      </c>
      <c r="D6" s="83">
        <v>679949</v>
      </c>
      <c r="E6" s="87">
        <v>570835</v>
      </c>
      <c r="F6" s="86"/>
    </row>
    <row r="7" spans="1:6" ht="15" customHeight="1" x14ac:dyDescent="0.25">
      <c r="A7" s="82" t="s">
        <v>41</v>
      </c>
      <c r="B7" s="83">
        <v>12478</v>
      </c>
      <c r="C7" s="87">
        <v>11282</v>
      </c>
      <c r="D7" s="83">
        <v>46003</v>
      </c>
      <c r="E7" s="87">
        <v>43469</v>
      </c>
      <c r="F7" s="86"/>
    </row>
    <row r="8" spans="1:6" ht="15" customHeight="1" x14ac:dyDescent="0.25">
      <c r="A8" s="82" t="s">
        <v>42</v>
      </c>
      <c r="B8" s="83">
        <v>11084</v>
      </c>
      <c r="C8" s="87">
        <v>10103</v>
      </c>
      <c r="D8" s="83">
        <v>25784</v>
      </c>
      <c r="E8" s="87">
        <v>22706</v>
      </c>
      <c r="F8" s="86"/>
    </row>
    <row r="9" spans="1:6" ht="15" customHeight="1" x14ac:dyDescent="0.25">
      <c r="A9" s="82" t="s">
        <v>34</v>
      </c>
      <c r="B9" s="83">
        <v>54492</v>
      </c>
      <c r="C9" s="87">
        <v>35110</v>
      </c>
      <c r="D9" s="83">
        <v>527977</v>
      </c>
      <c r="E9" s="87">
        <v>354821</v>
      </c>
      <c r="F9" s="86"/>
    </row>
    <row r="10" spans="1:6" ht="15" customHeight="1" x14ac:dyDescent="0.25">
      <c r="A10" s="82" t="s">
        <v>22</v>
      </c>
      <c r="B10" s="83">
        <v>9786</v>
      </c>
      <c r="C10" s="87">
        <v>6232</v>
      </c>
      <c r="D10" s="83">
        <v>110227</v>
      </c>
      <c r="E10" s="87">
        <v>87607</v>
      </c>
      <c r="F10" s="86"/>
    </row>
    <row r="11" spans="1:6" ht="15" customHeight="1" x14ac:dyDescent="0.25">
      <c r="A11" s="82" t="s">
        <v>9</v>
      </c>
      <c r="B11" s="83">
        <v>9035</v>
      </c>
      <c r="C11" s="87">
        <v>7551</v>
      </c>
      <c r="D11" s="83">
        <v>11882</v>
      </c>
      <c r="E11" s="87">
        <v>7768</v>
      </c>
      <c r="F11" s="86"/>
    </row>
    <row r="12" spans="1:6" ht="15" customHeight="1" x14ac:dyDescent="0.25">
      <c r="A12" s="82" t="s">
        <v>21</v>
      </c>
      <c r="B12" s="83">
        <v>34048</v>
      </c>
      <c r="C12" s="87">
        <v>20545</v>
      </c>
      <c r="D12" s="83">
        <v>596381</v>
      </c>
      <c r="E12" s="87">
        <v>291090</v>
      </c>
      <c r="F12" s="86"/>
    </row>
    <row r="13" spans="1:6" ht="15" customHeight="1" x14ac:dyDescent="0.25">
      <c r="A13" s="82" t="s">
        <v>35</v>
      </c>
      <c r="B13" s="83">
        <v>21267</v>
      </c>
      <c r="C13" s="87">
        <v>9915</v>
      </c>
      <c r="D13" s="83">
        <v>87124</v>
      </c>
      <c r="E13" s="87">
        <v>35242</v>
      </c>
      <c r="F13" s="86"/>
    </row>
    <row r="14" spans="1:6" ht="15" customHeight="1" x14ac:dyDescent="0.25">
      <c r="A14" s="82" t="s">
        <v>8</v>
      </c>
      <c r="B14" s="83">
        <v>9972</v>
      </c>
      <c r="C14" s="87">
        <v>3925</v>
      </c>
      <c r="D14" s="83">
        <v>50956</v>
      </c>
      <c r="E14" s="87">
        <v>19305</v>
      </c>
      <c r="F14" s="86"/>
    </row>
    <row r="15" spans="1:6" ht="15" customHeight="1" x14ac:dyDescent="0.25">
      <c r="A15" s="82" t="s">
        <v>36</v>
      </c>
      <c r="B15" s="83">
        <v>13490</v>
      </c>
      <c r="C15" s="87">
        <v>4265</v>
      </c>
      <c r="D15" s="83">
        <v>36501</v>
      </c>
      <c r="E15" s="87">
        <v>12310</v>
      </c>
      <c r="F15" s="86"/>
    </row>
    <row r="16" spans="1:6" ht="15" customHeight="1" x14ac:dyDescent="0.25">
      <c r="A16" s="82" t="s">
        <v>7</v>
      </c>
      <c r="B16" s="83">
        <v>27959</v>
      </c>
      <c r="C16" s="87">
        <v>17389</v>
      </c>
      <c r="D16" s="83">
        <v>153775</v>
      </c>
      <c r="E16" s="87">
        <v>91216</v>
      </c>
      <c r="F16" s="86"/>
    </row>
    <row r="17" spans="1:6" ht="15" customHeight="1" x14ac:dyDescent="0.25">
      <c r="A17" s="82" t="s">
        <v>6</v>
      </c>
      <c r="B17" s="83">
        <v>17319</v>
      </c>
      <c r="C17" s="87">
        <v>8040</v>
      </c>
      <c r="D17" s="83">
        <v>51821</v>
      </c>
      <c r="E17" s="87">
        <v>34637</v>
      </c>
      <c r="F17" s="86"/>
    </row>
    <row r="18" spans="1:6" ht="15" customHeight="1" x14ac:dyDescent="0.25">
      <c r="A18" s="82" t="s">
        <v>37</v>
      </c>
      <c r="B18" s="83">
        <v>5885</v>
      </c>
      <c r="C18" s="87">
        <v>1620</v>
      </c>
      <c r="D18" s="83">
        <v>18637</v>
      </c>
      <c r="E18" s="87">
        <v>8082</v>
      </c>
      <c r="F18" s="86"/>
    </row>
    <row r="19" spans="1:6" ht="15" customHeight="1" x14ac:dyDescent="0.25">
      <c r="A19" s="82" t="s">
        <v>5</v>
      </c>
      <c r="B19" s="83">
        <v>29049</v>
      </c>
      <c r="C19" s="87">
        <v>15289</v>
      </c>
      <c r="D19" s="83">
        <v>90683</v>
      </c>
      <c r="E19" s="87">
        <v>73661</v>
      </c>
      <c r="F19" s="86"/>
    </row>
    <row r="20" spans="1:6" ht="15" customHeight="1" x14ac:dyDescent="0.25">
      <c r="A20" s="82" t="s">
        <v>38</v>
      </c>
      <c r="B20" s="83">
        <v>63778</v>
      </c>
      <c r="C20" s="87">
        <v>42030</v>
      </c>
      <c r="D20" s="83">
        <v>366753</v>
      </c>
      <c r="E20" s="87">
        <v>239989</v>
      </c>
      <c r="F20" s="86"/>
    </row>
    <row r="21" spans="1:6" ht="15" customHeight="1" x14ac:dyDescent="0.25">
      <c r="A21" s="82" t="s">
        <v>4</v>
      </c>
      <c r="B21" s="83">
        <v>10979</v>
      </c>
      <c r="C21" s="87">
        <v>5928</v>
      </c>
      <c r="D21" s="83">
        <v>59597</v>
      </c>
      <c r="E21" s="87">
        <v>31056</v>
      </c>
      <c r="F21" s="86"/>
    </row>
    <row r="22" spans="1:6" ht="15" customHeight="1" x14ac:dyDescent="0.25">
      <c r="A22" s="82" t="s">
        <v>3</v>
      </c>
      <c r="B22" s="83">
        <v>28338</v>
      </c>
      <c r="C22" s="87">
        <v>19966</v>
      </c>
      <c r="D22" s="83">
        <v>102287</v>
      </c>
      <c r="E22" s="87">
        <v>68754</v>
      </c>
      <c r="F22" s="86"/>
    </row>
    <row r="23" spans="1:6" ht="15" customHeight="1" x14ac:dyDescent="0.25">
      <c r="A23" s="82" t="s">
        <v>2</v>
      </c>
      <c r="B23" s="83">
        <v>45310</v>
      </c>
      <c r="C23" s="87">
        <v>32266</v>
      </c>
      <c r="D23" s="83">
        <v>211394</v>
      </c>
      <c r="E23" s="87">
        <v>140684</v>
      </c>
      <c r="F23" s="86"/>
    </row>
    <row r="24" spans="1:6" ht="15" customHeight="1" x14ac:dyDescent="0.25">
      <c r="A24" s="71" t="s">
        <v>1</v>
      </c>
      <c r="B24" s="72">
        <v>18453</v>
      </c>
      <c r="C24" s="58">
        <v>11909</v>
      </c>
      <c r="D24" s="72">
        <v>148892</v>
      </c>
      <c r="E24" s="58">
        <v>70956</v>
      </c>
      <c r="F24" s="86"/>
    </row>
    <row r="25" spans="1:6" ht="15" customHeight="1" x14ac:dyDescent="0.25">
      <c r="A25" s="88" t="s">
        <v>23</v>
      </c>
      <c r="B25" s="76">
        <f>SUM(B4:B24)</f>
        <v>483608</v>
      </c>
      <c r="C25" s="76">
        <f>SUM(C4:C24)</f>
        <v>310474</v>
      </c>
      <c r="D25" s="76">
        <f>SUM(D4:D24)</f>
        <v>3826467</v>
      </c>
      <c r="E25" s="76">
        <f>SUM(E4:E24)</f>
        <v>2581755</v>
      </c>
      <c r="F25" s="86"/>
    </row>
    <row r="26" spans="1:6" ht="15" customHeight="1" x14ac:dyDescent="0.25">
      <c r="A26" s="88" t="s">
        <v>228</v>
      </c>
      <c r="B26" s="77">
        <f>+B27+B28</f>
        <v>191809</v>
      </c>
      <c r="C26" s="77">
        <f>+C27+C28</f>
        <v>137932</v>
      </c>
      <c r="D26" s="77">
        <f>+D27+D28</f>
        <v>2448047</v>
      </c>
      <c r="E26" s="77">
        <f>+E27+E28</f>
        <v>1755863</v>
      </c>
      <c r="F26" s="87"/>
    </row>
    <row r="27" spans="1:6" ht="15" customHeight="1" x14ac:dyDescent="0.25">
      <c r="A27" s="92" t="s">
        <v>229</v>
      </c>
      <c r="B27" s="79">
        <f>+B4+B5+B6+B11</f>
        <v>69921</v>
      </c>
      <c r="C27" s="79">
        <f>+C4+C5+C6+C11</f>
        <v>54660</v>
      </c>
      <c r="D27" s="79">
        <f>+D4+D5+D6+D11</f>
        <v>1141675</v>
      </c>
      <c r="E27" s="79">
        <f>+E4+E5+E6+E11</f>
        <v>956170</v>
      </c>
      <c r="F27" s="86"/>
    </row>
    <row r="28" spans="1:6" ht="15" customHeight="1" x14ac:dyDescent="0.25">
      <c r="A28" s="92" t="s">
        <v>230</v>
      </c>
      <c r="B28" s="79">
        <f>+B7+B8+B9+B10+B12</f>
        <v>121888</v>
      </c>
      <c r="C28" s="79">
        <f>+C7+C8+C9+C10+C12</f>
        <v>83272</v>
      </c>
      <c r="D28" s="79">
        <f>+D7+D8+D9+D10+D12</f>
        <v>1306372</v>
      </c>
      <c r="E28" s="79">
        <f>+E7+E8+E9+E10+E12</f>
        <v>799693</v>
      </c>
      <c r="F28" s="86"/>
    </row>
    <row r="29" spans="1:6" ht="15" customHeight="1" x14ac:dyDescent="0.25">
      <c r="A29" s="88" t="s">
        <v>39</v>
      </c>
      <c r="B29" s="77">
        <f>+B13+B14+B15+B16</f>
        <v>72688</v>
      </c>
      <c r="C29" s="77">
        <f>+C13+C14+C15+C16</f>
        <v>35494</v>
      </c>
      <c r="D29" s="77">
        <f>+D13+D14+D15+D16</f>
        <v>328356</v>
      </c>
      <c r="E29" s="77">
        <f>+E13+E14+E15+E16</f>
        <v>158073</v>
      </c>
      <c r="F29" s="86"/>
    </row>
    <row r="30" spans="1:6" ht="15" customHeight="1" x14ac:dyDescent="0.25">
      <c r="A30" s="88" t="s">
        <v>231</v>
      </c>
      <c r="B30" s="77">
        <f>+B31+B32</f>
        <v>219111</v>
      </c>
      <c r="C30" s="77">
        <f>+C31+C32</f>
        <v>137048</v>
      </c>
      <c r="D30" s="77">
        <f>+D31+D32</f>
        <v>1050064</v>
      </c>
      <c r="E30" s="77">
        <f>+E31+E32</f>
        <v>667819</v>
      </c>
      <c r="F30" s="86"/>
    </row>
    <row r="31" spans="1:6" ht="15" customHeight="1" x14ac:dyDescent="0.25">
      <c r="A31" s="92" t="s">
        <v>59</v>
      </c>
      <c r="B31" s="79">
        <f>+B17+B18+B19+B20+B21+B22</f>
        <v>155348</v>
      </c>
      <c r="C31" s="79">
        <f>+C17+C18+C19+C20+C21+C22</f>
        <v>92873</v>
      </c>
      <c r="D31" s="79">
        <f>+D17+D18+D19+D20+D21+D22</f>
        <v>689778</v>
      </c>
      <c r="E31" s="79">
        <f>+E17+E18+E19+E20+E21+E22</f>
        <v>456179</v>
      </c>
      <c r="F31" s="86"/>
    </row>
    <row r="32" spans="1:6" ht="11.5" x14ac:dyDescent="0.25">
      <c r="A32" s="80" t="s">
        <v>60</v>
      </c>
      <c r="B32" s="81">
        <f>+B23+B24</f>
        <v>63763</v>
      </c>
      <c r="C32" s="81">
        <f>+C23+C24</f>
        <v>44175</v>
      </c>
      <c r="D32" s="81">
        <f>+D23+D24</f>
        <v>360286</v>
      </c>
      <c r="E32" s="81">
        <f>+E23+E24</f>
        <v>211640</v>
      </c>
      <c r="F32" s="86"/>
    </row>
  </sheetData>
  <mergeCells count="2">
    <mergeCell ref="A1:D1"/>
    <mergeCell ref="A2:A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35"/>
  <sheetViews>
    <sheetView showGridLines="0" zoomScaleNormal="100" workbookViewId="0">
      <selection activeCell="G7" sqref="G7"/>
    </sheetView>
  </sheetViews>
  <sheetFormatPr defaultColWidth="9.1796875" defaultRowHeight="10.5" x14ac:dyDescent="0.25"/>
  <cols>
    <col min="1" max="1" width="28.54296875" style="15" customWidth="1"/>
    <col min="2" max="4" width="17.1796875" style="15" customWidth="1"/>
    <col min="5" max="5" width="3" style="15" customWidth="1"/>
    <col min="6" max="8" width="16.7265625" style="15" customWidth="1"/>
    <col min="9" max="16384" width="9.1796875" style="15"/>
  </cols>
  <sheetData>
    <row r="1" spans="1:12" ht="15.75" customHeight="1" x14ac:dyDescent="0.25">
      <c r="A1" s="408" t="s">
        <v>348</v>
      </c>
      <c r="B1" s="408"/>
      <c r="C1" s="408"/>
      <c r="D1" s="408"/>
      <c r="E1" s="408"/>
      <c r="F1" s="408"/>
      <c r="G1" s="408"/>
      <c r="H1" s="408"/>
      <c r="I1" s="29"/>
      <c r="J1" s="29"/>
      <c r="K1" s="29"/>
      <c r="L1" s="29"/>
    </row>
    <row r="2" spans="1:12" ht="11.5" x14ac:dyDescent="0.25">
      <c r="A2" s="317"/>
      <c r="B2" s="399" t="s">
        <v>322</v>
      </c>
      <c r="C2" s="409"/>
      <c r="D2" s="409"/>
      <c r="E2" s="130"/>
      <c r="F2" s="396" t="s">
        <v>379</v>
      </c>
      <c r="G2" s="396"/>
      <c r="H2" s="396"/>
    </row>
    <row r="3" spans="1:12" ht="43.5" customHeight="1" x14ac:dyDescent="0.25">
      <c r="A3" s="131" t="s">
        <v>51</v>
      </c>
      <c r="B3" s="112" t="s">
        <v>48</v>
      </c>
      <c r="C3" s="112" t="s">
        <v>213</v>
      </c>
      <c r="D3" s="132" t="s">
        <v>214</v>
      </c>
      <c r="E3" s="112"/>
      <c r="F3" s="112" t="s">
        <v>48</v>
      </c>
      <c r="G3" s="112" t="s">
        <v>213</v>
      </c>
      <c r="H3" s="112" t="s">
        <v>214</v>
      </c>
    </row>
    <row r="4" spans="1:12" ht="14.25" customHeight="1" x14ac:dyDescent="0.25">
      <c r="A4" s="82" t="s">
        <v>33</v>
      </c>
      <c r="B4" s="83">
        <v>17378</v>
      </c>
      <c r="C4" s="136">
        <f>+B4/B$25*100</f>
        <v>8.1211679377897426</v>
      </c>
      <c r="D4" s="136">
        <f>+B4/'Tab 09'!B5*100</f>
        <v>33.611202444732413</v>
      </c>
      <c r="E4" s="83"/>
      <c r="F4" s="83">
        <v>18742</v>
      </c>
      <c r="G4" s="136">
        <f>+F4/F$25*100</f>
        <v>7.6137162263721709</v>
      </c>
      <c r="H4" s="84">
        <f>+F4/'Tab 09'!B5*100</f>
        <v>36.249347233235987</v>
      </c>
    </row>
    <row r="5" spans="1:12" ht="14.25" customHeight="1" x14ac:dyDescent="0.25">
      <c r="A5" s="82" t="s">
        <v>13</v>
      </c>
      <c r="B5" s="83">
        <v>1425</v>
      </c>
      <c r="C5" s="136">
        <f t="shared" ref="C5:C32" si="0">+B5/B$25*100</f>
        <v>0.66593764019739787</v>
      </c>
      <c r="D5" s="136">
        <f>+B5/'Tab 09'!B6*100</f>
        <v>56.931681981622049</v>
      </c>
      <c r="E5" s="83"/>
      <c r="F5" s="83">
        <v>1475</v>
      </c>
      <c r="G5" s="136">
        <f t="shared" ref="G5:G32" si="1">+F5/F$25*100</f>
        <v>0.59920133571118084</v>
      </c>
      <c r="H5" s="84">
        <f>+F5/'Tab 09'!B6*100</f>
        <v>58.929284858170192</v>
      </c>
    </row>
    <row r="6" spans="1:12" ht="14.25" customHeight="1" x14ac:dyDescent="0.25">
      <c r="A6" s="82" t="s">
        <v>10</v>
      </c>
      <c r="B6" s="83">
        <v>19192</v>
      </c>
      <c r="C6" s="136">
        <f t="shared" si="0"/>
        <v>8.9688948706445331</v>
      </c>
      <c r="D6" s="136">
        <f>+B6/'Tab 09'!B7*100</f>
        <v>40.927217281897086</v>
      </c>
      <c r="E6" s="83"/>
      <c r="F6" s="83">
        <v>20085</v>
      </c>
      <c r="G6" s="136">
        <f t="shared" si="1"/>
        <v>8.1592941205146214</v>
      </c>
      <c r="H6" s="84">
        <f>+F6/'Tab 09'!B7*100</f>
        <v>42.831552683769431</v>
      </c>
    </row>
    <row r="7" spans="1:12" ht="14.25" customHeight="1" x14ac:dyDescent="0.25">
      <c r="A7" s="82" t="s">
        <v>41</v>
      </c>
      <c r="B7" s="83">
        <v>10148</v>
      </c>
      <c r="C7" s="136">
        <f t="shared" si="0"/>
        <v>4.7424106475250483</v>
      </c>
      <c r="D7" s="136">
        <f>+B7/'Tab 09'!B8*100</f>
        <v>50.681716026569447</v>
      </c>
      <c r="E7" s="83"/>
      <c r="F7" s="83">
        <v>10453</v>
      </c>
      <c r="G7" s="136">
        <f t="shared" si="1"/>
        <v>4.2464078387721855</v>
      </c>
      <c r="H7" s="84">
        <f>+F7/'Tab 09'!B8*100</f>
        <v>52.204964291065266</v>
      </c>
    </row>
    <row r="8" spans="1:12" ht="14.25" customHeight="1" x14ac:dyDescent="0.25">
      <c r="A8" s="82" t="s">
        <v>42</v>
      </c>
      <c r="B8" s="83">
        <v>3366</v>
      </c>
      <c r="C8" s="136">
        <f t="shared" si="0"/>
        <v>1.5730148048452222</v>
      </c>
      <c r="D8" s="136">
        <f>+B8/'Tab 09'!B9*100</f>
        <v>23.644282101713966</v>
      </c>
      <c r="E8" s="83"/>
      <c r="F8" s="83">
        <v>3649</v>
      </c>
      <c r="G8" s="136">
        <f t="shared" si="1"/>
        <v>1.4823631688204062</v>
      </c>
      <c r="H8" s="84">
        <f>+F8/'Tab 09'!B9*100</f>
        <v>25.632200056195558</v>
      </c>
    </row>
    <row r="9" spans="1:12" ht="14.25" customHeight="1" x14ac:dyDescent="0.25">
      <c r="A9" s="82" t="s">
        <v>34</v>
      </c>
      <c r="B9" s="83">
        <v>15994</v>
      </c>
      <c r="C9" s="136">
        <f t="shared" si="0"/>
        <v>7.4743906086436374</v>
      </c>
      <c r="D9" s="136">
        <f>+B9/'Tab 09'!B10*100</f>
        <v>19.265933483503378</v>
      </c>
      <c r="E9" s="83"/>
      <c r="F9" s="83">
        <v>20435</v>
      </c>
      <c r="G9" s="136">
        <f t="shared" si="1"/>
        <v>8.3014774883104963</v>
      </c>
      <c r="H9" s="84">
        <f>+F9/'Tab 09'!B10*100</f>
        <v>24.615440211041111</v>
      </c>
    </row>
    <row r="10" spans="1:12" ht="14.25" customHeight="1" x14ac:dyDescent="0.25">
      <c r="A10" s="82" t="s">
        <v>22</v>
      </c>
      <c r="B10" s="83">
        <v>3646</v>
      </c>
      <c r="C10" s="136">
        <f t="shared" si="0"/>
        <v>1.7038657095857632</v>
      </c>
      <c r="D10" s="136">
        <f>+B10/'Tab 09'!B11*100</f>
        <v>22.23170731707317</v>
      </c>
      <c r="E10" s="83"/>
      <c r="F10" s="83">
        <v>4677</v>
      </c>
      <c r="G10" s="136">
        <f t="shared" si="1"/>
        <v>1.8999760319465715</v>
      </c>
      <c r="H10" s="84">
        <f>+F10/'Tab 09'!B11*100</f>
        <v>28.518292682926827</v>
      </c>
    </row>
    <row r="11" spans="1:12" ht="14.25" customHeight="1" x14ac:dyDescent="0.25">
      <c r="A11" s="82" t="s">
        <v>9</v>
      </c>
      <c r="B11" s="83">
        <v>3289</v>
      </c>
      <c r="C11" s="136">
        <f t="shared" si="0"/>
        <v>1.5370308060415732</v>
      </c>
      <c r="D11" s="136">
        <f>+B11/'Tab 09'!B12*100</f>
        <v>25.549599937854424</v>
      </c>
      <c r="E11" s="83"/>
      <c r="F11" s="83">
        <v>3872</v>
      </c>
      <c r="G11" s="136">
        <f t="shared" si="1"/>
        <v>1.5729542860160626</v>
      </c>
      <c r="H11" s="84">
        <f>+F11/'Tab 09'!B12*100</f>
        <v>30.078458789714908</v>
      </c>
    </row>
    <row r="12" spans="1:12" ht="14.25" customHeight="1" x14ac:dyDescent="0.25">
      <c r="A12" s="82" t="s">
        <v>21</v>
      </c>
      <c r="B12" s="83">
        <v>10484</v>
      </c>
      <c r="C12" s="136">
        <f t="shared" si="0"/>
        <v>4.8994317332136976</v>
      </c>
      <c r="D12" s="136">
        <f>+B12/'Tab 09'!B13*100</f>
        <v>19.504027682175877</v>
      </c>
      <c r="E12" s="83"/>
      <c r="F12" s="83">
        <v>12677</v>
      </c>
      <c r="G12" s="136">
        <f t="shared" si="1"/>
        <v>5.149881581566536</v>
      </c>
      <c r="H12" s="84">
        <f>+F12/'Tab 09'!B13*100</f>
        <v>23.583799973954942</v>
      </c>
    </row>
    <row r="13" spans="1:12" ht="14.25" customHeight="1" x14ac:dyDescent="0.25">
      <c r="A13" s="82" t="s">
        <v>35</v>
      </c>
      <c r="B13" s="83">
        <v>10783</v>
      </c>
      <c r="C13" s="136">
        <f t="shared" si="0"/>
        <v>5.0391618064902044</v>
      </c>
      <c r="D13" s="136">
        <f>+B13/'Tab 09'!B14*100</f>
        <v>20.678479653281173</v>
      </c>
      <c r="E13" s="83"/>
      <c r="F13" s="83">
        <v>12994</v>
      </c>
      <c r="G13" s="136">
        <f t="shared" si="1"/>
        <v>5.278659088970227</v>
      </c>
      <c r="H13" s="84">
        <f>+F13/'Tab 09'!B14*100</f>
        <v>24.918498063130443</v>
      </c>
    </row>
    <row r="14" spans="1:12" ht="14.25" customHeight="1" x14ac:dyDescent="0.25">
      <c r="A14" s="82" t="s">
        <v>8</v>
      </c>
      <c r="B14" s="83">
        <v>7203</v>
      </c>
      <c r="C14" s="136">
        <f t="shared" si="0"/>
        <v>3.3661395244504262</v>
      </c>
      <c r="D14" s="136">
        <f>+B14/'Tab 09'!B15*100</f>
        <v>26.721323638522037</v>
      </c>
      <c r="E14" s="83"/>
      <c r="F14" s="83">
        <v>8603</v>
      </c>
      <c r="G14" s="136">
        <f t="shared" si="1"/>
        <v>3.4948671804225686</v>
      </c>
      <c r="H14" s="84">
        <f>+F14/'Tab 09'!B15*100</f>
        <v>31.914972547855765</v>
      </c>
    </row>
    <row r="15" spans="1:12" ht="14.25" customHeight="1" x14ac:dyDescent="0.25">
      <c r="A15" s="82" t="s">
        <v>36</v>
      </c>
      <c r="B15" s="83">
        <v>8483</v>
      </c>
      <c r="C15" s="136">
        <f t="shared" si="0"/>
        <v>3.9643150889786147</v>
      </c>
      <c r="D15" s="136">
        <f>+B15/'Tab 09'!B16*100</f>
        <v>25.097633136094679</v>
      </c>
      <c r="E15" s="83"/>
      <c r="F15" s="83">
        <v>10575</v>
      </c>
      <c r="G15" s="136">
        <f t="shared" si="1"/>
        <v>4.2959688984038902</v>
      </c>
      <c r="H15" s="84">
        <f>+F15/'Tab 09'!B16*100</f>
        <v>31.286982248520712</v>
      </c>
    </row>
    <row r="16" spans="1:12" ht="14.25" customHeight="1" x14ac:dyDescent="0.25">
      <c r="A16" s="82" t="s">
        <v>7</v>
      </c>
      <c r="B16" s="83">
        <v>14664</v>
      </c>
      <c r="C16" s="136">
        <f t="shared" si="0"/>
        <v>6.8528488111260648</v>
      </c>
      <c r="D16" s="136">
        <f>+B16/'Tab 09'!B17*100</f>
        <v>22.108310215896758</v>
      </c>
      <c r="E16" s="83"/>
      <c r="F16" s="83">
        <v>16832</v>
      </c>
      <c r="G16" s="136">
        <f t="shared" si="1"/>
        <v>6.8378012764004046</v>
      </c>
      <c r="H16" s="84">
        <f>+F16/'Tab 09'!B17*100</f>
        <v>25.376914726812206</v>
      </c>
    </row>
    <row r="17" spans="1:9" ht="14.25" customHeight="1" x14ac:dyDescent="0.25">
      <c r="A17" s="82" t="s">
        <v>6</v>
      </c>
      <c r="B17" s="83">
        <v>9948</v>
      </c>
      <c r="C17" s="136">
        <f t="shared" si="0"/>
        <v>4.6489457155675193</v>
      </c>
      <c r="D17" s="136">
        <f>+B17/'Tab 09'!B18*100</f>
        <v>22.347021295713901</v>
      </c>
      <c r="E17" s="83"/>
      <c r="F17" s="83">
        <v>13787</v>
      </c>
      <c r="G17" s="136">
        <f t="shared" si="1"/>
        <v>5.6008059765763054</v>
      </c>
      <c r="H17" s="84">
        <f>+F17/'Tab 09'!B18*100</f>
        <v>30.970886872135861</v>
      </c>
    </row>
    <row r="18" spans="1:9" ht="14.25" customHeight="1" x14ac:dyDescent="0.25">
      <c r="A18" s="82" t="s">
        <v>37</v>
      </c>
      <c r="B18" s="83">
        <v>4254</v>
      </c>
      <c r="C18" s="136">
        <f t="shared" si="0"/>
        <v>1.9879991027366533</v>
      </c>
      <c r="D18" s="136">
        <f>+B18/'Tab 09'!B19*100</f>
        <v>23.331322327647673</v>
      </c>
      <c r="E18" s="83"/>
      <c r="F18" s="83">
        <v>4747</v>
      </c>
      <c r="G18" s="136">
        <f t="shared" si="1"/>
        <v>1.9284127055057463</v>
      </c>
      <c r="H18" s="84">
        <f>+F18/'Tab 09'!B19*100</f>
        <v>26.035210881368947</v>
      </c>
    </row>
    <row r="19" spans="1:9" ht="14.25" customHeight="1" x14ac:dyDescent="0.25">
      <c r="A19" s="82" t="s">
        <v>5</v>
      </c>
      <c r="B19" s="83">
        <v>13353</v>
      </c>
      <c r="C19" s="136">
        <f t="shared" si="0"/>
        <v>6.24018618214446</v>
      </c>
      <c r="D19" s="136">
        <f>+B19/'Tab 09'!B20*100</f>
        <v>16.827341121318664</v>
      </c>
      <c r="E19" s="83"/>
      <c r="F19" s="83">
        <v>16768</v>
      </c>
      <c r="G19" s="136">
        <f t="shared" si="1"/>
        <v>6.8118020320034445</v>
      </c>
      <c r="H19" s="84">
        <f>+F19/'Tab 09'!B20*100</f>
        <v>21.130896122389828</v>
      </c>
    </row>
    <row r="20" spans="1:9" ht="14.25" customHeight="1" x14ac:dyDescent="0.25">
      <c r="A20" s="82" t="s">
        <v>38</v>
      </c>
      <c r="B20" s="83">
        <v>5812</v>
      </c>
      <c r="C20" s="136">
        <f t="shared" si="0"/>
        <v>2.7160909226858081</v>
      </c>
      <c r="D20" s="136">
        <f>+B20/'Tab 09'!B21*100</f>
        <v>3.0360967455466752</v>
      </c>
      <c r="E20" s="83"/>
      <c r="F20" s="83">
        <v>6999</v>
      </c>
      <c r="G20" s="136">
        <f t="shared" si="1"/>
        <v>2.8432611177237663</v>
      </c>
      <c r="H20" s="84">
        <f>+F20/'Tab 09'!B21*100</f>
        <v>3.656166745024291</v>
      </c>
    </row>
    <row r="21" spans="1:9" ht="14.25" customHeight="1" x14ac:dyDescent="0.25">
      <c r="A21" s="82" t="s">
        <v>4</v>
      </c>
      <c r="B21" s="83">
        <v>5879</v>
      </c>
      <c r="C21" s="136">
        <f t="shared" si="0"/>
        <v>2.7474016748915808</v>
      </c>
      <c r="D21" s="136">
        <f>+B21/'Tab 09'!B22*100</f>
        <v>17.378580507848294</v>
      </c>
      <c r="E21" s="83"/>
      <c r="F21" s="83">
        <v>6438</v>
      </c>
      <c r="G21" s="136">
        <f t="shared" si="1"/>
        <v>2.615361491056666</v>
      </c>
      <c r="H21" s="84">
        <f>+F21/'Tab 09'!B22*100</f>
        <v>19.031008897691329</v>
      </c>
    </row>
    <row r="22" spans="1:9" ht="14.25" customHeight="1" x14ac:dyDescent="0.25">
      <c r="A22" s="82" t="s">
        <v>3</v>
      </c>
      <c r="B22" s="83">
        <v>9906</v>
      </c>
      <c r="C22" s="136">
        <f t="shared" si="0"/>
        <v>4.6293180798564375</v>
      </c>
      <c r="D22" s="136">
        <f>+B22/'Tab 09'!B23*100</f>
        <v>10.368649123908812</v>
      </c>
      <c r="E22" s="83"/>
      <c r="F22" s="83">
        <v>12097</v>
      </c>
      <c r="G22" s="136">
        <f t="shared" si="1"/>
        <v>4.9142634292190879</v>
      </c>
      <c r="H22" s="84">
        <f>+F22/'Tab 09'!B23*100</f>
        <v>12.661977433063285</v>
      </c>
    </row>
    <row r="23" spans="1:9" ht="14.25" customHeight="1" x14ac:dyDescent="0.25">
      <c r="A23" s="82" t="s">
        <v>2</v>
      </c>
      <c r="B23" s="83">
        <v>14754</v>
      </c>
      <c r="C23" s="136">
        <f t="shared" si="0"/>
        <v>6.8949080305069534</v>
      </c>
      <c r="D23" s="136">
        <f>+B23/'Tab 09'!B24*100</f>
        <v>10.359791034715201</v>
      </c>
      <c r="E23" s="83"/>
      <c r="F23" s="83">
        <v>15806</v>
      </c>
      <c r="G23" s="136">
        <f t="shared" si="1"/>
        <v>6.4210008896616451</v>
      </c>
      <c r="H23" s="84">
        <f>+F23/'Tab 09'!B24*100</f>
        <v>11.098472081788563</v>
      </c>
    </row>
    <row r="24" spans="1:9" ht="14.25" customHeight="1" x14ac:dyDescent="0.25">
      <c r="A24" s="71" t="s">
        <v>1</v>
      </c>
      <c r="B24" s="72">
        <v>24023</v>
      </c>
      <c r="C24" s="133">
        <f t="shared" si="0"/>
        <v>11.226540302078659</v>
      </c>
      <c r="D24" s="133">
        <f>+B24/'Tab 09'!B25*100</f>
        <v>51.029164985024536</v>
      </c>
      <c r="E24" s="72"/>
      <c r="F24" s="72">
        <v>24450</v>
      </c>
      <c r="G24" s="133">
        <f t="shared" si="1"/>
        <v>9.9325238360260144</v>
      </c>
      <c r="H24" s="84">
        <f>+F24/'Tab 09'!B25*100</f>
        <v>51.936189646748943</v>
      </c>
    </row>
    <row r="25" spans="1:9" ht="14.25" customHeight="1" x14ac:dyDescent="0.25">
      <c r="A25" s="88" t="s">
        <v>23</v>
      </c>
      <c r="B25" s="76">
        <f>SUM(B4:B24)</f>
        <v>213984</v>
      </c>
      <c r="C25" s="135">
        <f t="shared" si="0"/>
        <v>100</v>
      </c>
      <c r="D25" s="135">
        <f>+B25/'Tab 09'!B26*100</f>
        <v>18.886112638490125</v>
      </c>
      <c r="E25" s="135"/>
      <c r="F25" s="76">
        <f>SUM(F4:F24)</f>
        <v>246161</v>
      </c>
      <c r="G25" s="135">
        <f t="shared" si="1"/>
        <v>100</v>
      </c>
      <c r="H25" s="135">
        <f>+F25/'Tab 09'!B26*100</f>
        <v>21.726037335517461</v>
      </c>
      <c r="I25" s="30"/>
    </row>
    <row r="26" spans="1:9" ht="14.25" customHeight="1" x14ac:dyDescent="0.25">
      <c r="A26" s="88" t="s">
        <v>228</v>
      </c>
      <c r="B26" s="77">
        <f>+B27+B28</f>
        <v>84922</v>
      </c>
      <c r="C26" s="135">
        <f t="shared" si="0"/>
        <v>39.686144758486613</v>
      </c>
      <c r="D26" s="135">
        <f>+B26/'Tab 09'!B27*100</f>
        <v>28.175752568836863</v>
      </c>
      <c r="E26" s="135"/>
      <c r="F26" s="77">
        <f>+F27+F28</f>
        <v>96065</v>
      </c>
      <c r="G26" s="135">
        <f t="shared" si="1"/>
        <v>39.025272078030234</v>
      </c>
      <c r="H26" s="135">
        <f>+F26/'Tab 09'!B27*100</f>
        <v>31.872820594490399</v>
      </c>
    </row>
    <row r="27" spans="1:9" ht="14.25" customHeight="1" x14ac:dyDescent="0.25">
      <c r="A27" s="92" t="s">
        <v>229</v>
      </c>
      <c r="B27" s="79">
        <f>+B4+B5+B6+B11</f>
        <v>41284</v>
      </c>
      <c r="C27" s="137">
        <f t="shared" si="0"/>
        <v>19.293031254673245</v>
      </c>
      <c r="D27" s="137">
        <f>+B27/'Tab 09'!B28*100</f>
        <v>36.222931948197804</v>
      </c>
      <c r="E27" s="137"/>
      <c r="F27" s="79">
        <f>+F4+F5+F6+F11</f>
        <v>44174</v>
      </c>
      <c r="G27" s="137">
        <f t="shared" si="1"/>
        <v>17.945165968614038</v>
      </c>
      <c r="H27" s="135">
        <f>+F27/'Tab 09'!B28*100</f>
        <v>38.758642473590008</v>
      </c>
    </row>
    <row r="28" spans="1:9" ht="14.25" customHeight="1" x14ac:dyDescent="0.25">
      <c r="A28" s="92" t="s">
        <v>230</v>
      </c>
      <c r="B28" s="79">
        <f>+B7+B8+B9+B10+B12</f>
        <v>43638</v>
      </c>
      <c r="C28" s="137">
        <f t="shared" si="0"/>
        <v>20.393113503813371</v>
      </c>
      <c r="D28" s="137">
        <f>+B28/'Tab 09'!B29*100</f>
        <v>23.282416274962785</v>
      </c>
      <c r="E28" s="137"/>
      <c r="F28" s="79">
        <f>+F7+F8+F9+F10+F12</f>
        <v>51891</v>
      </c>
      <c r="G28" s="137">
        <f t="shared" si="1"/>
        <v>21.080106109416192</v>
      </c>
      <c r="H28" s="135">
        <f>+F28/'Tab 09'!B29*100</f>
        <v>27.685683645540443</v>
      </c>
    </row>
    <row r="29" spans="1:9" ht="14.25" customHeight="1" x14ac:dyDescent="0.25">
      <c r="A29" s="88" t="s">
        <v>39</v>
      </c>
      <c r="B29" s="77">
        <f>+B13+B14+B15+B16</f>
        <v>41133</v>
      </c>
      <c r="C29" s="135">
        <f t="shared" si="0"/>
        <v>19.222465231045312</v>
      </c>
      <c r="D29" s="135">
        <f>+B29/'Tab 09'!B30*100</f>
        <v>22.949840986442002</v>
      </c>
      <c r="E29" s="135"/>
      <c r="F29" s="77">
        <f>+F13+F14+F15+F16</f>
        <v>49004</v>
      </c>
      <c r="G29" s="135">
        <f t="shared" si="1"/>
        <v>19.90729644419709</v>
      </c>
      <c r="H29" s="135">
        <f>+F29/'Tab 09'!B30*100</f>
        <v>27.341404898733472</v>
      </c>
    </row>
    <row r="30" spans="1:9" ht="14.25" customHeight="1" x14ac:dyDescent="0.25">
      <c r="A30" s="88" t="s">
        <v>231</v>
      </c>
      <c r="B30" s="77">
        <f>+B31+B32</f>
        <v>87929</v>
      </c>
      <c r="C30" s="135">
        <f t="shared" si="0"/>
        <v>41.091390010468068</v>
      </c>
      <c r="D30" s="135">
        <f>+B30/'Tab 09'!B31*100</f>
        <v>13.477939643649831</v>
      </c>
      <c r="E30" s="135"/>
      <c r="F30" s="77">
        <f>+F31+F32</f>
        <v>101092</v>
      </c>
      <c r="G30" s="135">
        <f t="shared" si="1"/>
        <v>41.067431477772672</v>
      </c>
      <c r="H30" s="135">
        <f>+F30/'Tab 09'!B31*100</f>
        <v>15.495591607499785</v>
      </c>
    </row>
    <row r="31" spans="1:9" ht="14.25" customHeight="1" x14ac:dyDescent="0.25">
      <c r="A31" s="92" t="s">
        <v>59</v>
      </c>
      <c r="B31" s="79">
        <f>+B17+B18+B19+B20+B21+B22</f>
        <v>49152</v>
      </c>
      <c r="C31" s="137">
        <f t="shared" si="0"/>
        <v>22.969941677882456</v>
      </c>
      <c r="D31" s="137">
        <f>+B31/'Tab 09'!B32*100</f>
        <v>10.618299024193183</v>
      </c>
      <c r="E31" s="137"/>
      <c r="F31" s="79">
        <f>+F17+F18+F19+F20+F21+F22</f>
        <v>60836</v>
      </c>
      <c r="G31" s="137">
        <f t="shared" si="1"/>
        <v>24.71390675208502</v>
      </c>
      <c r="H31" s="135">
        <f>+F31/'Tab 09'!B32*100</f>
        <v>13.142391752844574</v>
      </c>
    </row>
    <row r="32" spans="1:9" ht="14.25" customHeight="1" x14ac:dyDescent="0.25">
      <c r="A32" s="80" t="s">
        <v>60</v>
      </c>
      <c r="B32" s="81">
        <f>+B23+B24</f>
        <v>38777</v>
      </c>
      <c r="C32" s="138">
        <f t="shared" si="0"/>
        <v>18.121448332585611</v>
      </c>
      <c r="D32" s="138">
        <f>+B32/'Tab 09'!B33*100</f>
        <v>20.463552743373107</v>
      </c>
      <c r="E32" s="138"/>
      <c r="F32" s="81">
        <f>+F23+F24</f>
        <v>40256</v>
      </c>
      <c r="G32" s="138">
        <f t="shared" si="1"/>
        <v>16.353524725687659</v>
      </c>
      <c r="H32" s="135">
        <f>+F32/'Tab 09'!B33*100</f>
        <v>21.244056508683698</v>
      </c>
    </row>
    <row r="33" spans="1:8" ht="15" customHeight="1" x14ac:dyDescent="0.25">
      <c r="A33" s="129" t="s">
        <v>347</v>
      </c>
      <c r="B33" s="129"/>
      <c r="C33" s="129"/>
      <c r="D33" s="129"/>
      <c r="E33" s="129"/>
      <c r="F33" s="129"/>
      <c r="G33" s="290"/>
      <c r="H33" s="129"/>
    </row>
    <row r="34" spans="1:8" ht="11.5" x14ac:dyDescent="0.25">
      <c r="A34" s="129"/>
      <c r="B34" s="129"/>
      <c r="C34" s="290"/>
      <c r="D34" s="129"/>
      <c r="E34" s="129"/>
      <c r="F34" s="129"/>
      <c r="G34" s="129"/>
      <c r="H34" s="129"/>
    </row>
    <row r="35" spans="1:8" x14ac:dyDescent="0.25">
      <c r="B35" s="30"/>
    </row>
  </sheetData>
  <mergeCells count="3">
    <mergeCell ref="A1:H1"/>
    <mergeCell ref="B2:D2"/>
    <mergeCell ref="F2:H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M36"/>
  <sheetViews>
    <sheetView zoomScaleNormal="100" workbookViewId="0">
      <selection activeCell="I13" sqref="I13"/>
    </sheetView>
  </sheetViews>
  <sheetFormatPr defaultColWidth="9.1796875" defaultRowHeight="14" x14ac:dyDescent="0.3"/>
  <cols>
    <col min="1" max="1" width="24.1796875" style="2" customWidth="1"/>
    <col min="2" max="2" width="14.26953125" style="249" customWidth="1"/>
    <col min="3" max="13" width="14" style="249" customWidth="1"/>
    <col min="14" max="16384" width="9.1796875" style="2"/>
  </cols>
  <sheetData>
    <row r="1" spans="1:13" s="10" customFormat="1" ht="15" customHeight="1" x14ac:dyDescent="0.3">
      <c r="A1" s="410" t="s">
        <v>331</v>
      </c>
      <c r="B1" s="410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ht="15" customHeight="1" x14ac:dyDescent="0.25">
      <c r="A2" s="251"/>
      <c r="B2" s="251"/>
      <c r="C2" s="412" t="s">
        <v>208</v>
      </c>
      <c r="D2" s="412"/>
      <c r="E2" s="412"/>
      <c r="F2" s="412"/>
      <c r="G2" s="412"/>
      <c r="H2" s="412"/>
      <c r="I2" s="412"/>
      <c r="J2" s="412"/>
      <c r="K2" s="412"/>
      <c r="L2" s="412"/>
      <c r="M2" s="412"/>
    </row>
    <row r="3" spans="1:13" ht="56.25" customHeight="1" x14ac:dyDescent="0.25">
      <c r="A3" s="381" t="s">
        <v>51</v>
      </c>
      <c r="B3" s="239" t="s">
        <v>322</v>
      </c>
      <c r="C3" s="218" t="s">
        <v>83</v>
      </c>
      <c r="D3" s="250" t="s">
        <v>296</v>
      </c>
      <c r="E3" s="218" t="s">
        <v>82</v>
      </c>
      <c r="F3" s="218" t="s">
        <v>81</v>
      </c>
      <c r="G3" s="218" t="s">
        <v>80</v>
      </c>
      <c r="H3" s="218" t="s">
        <v>79</v>
      </c>
      <c r="I3" s="218" t="s">
        <v>78</v>
      </c>
      <c r="J3" s="218" t="s">
        <v>77</v>
      </c>
      <c r="K3" s="218" t="s">
        <v>76</v>
      </c>
      <c r="L3" s="218" t="s">
        <v>295</v>
      </c>
      <c r="M3" s="218" t="s">
        <v>75</v>
      </c>
    </row>
    <row r="4" spans="1:13" ht="6.75" customHeight="1" x14ac:dyDescent="0.25">
      <c r="A4" s="382"/>
      <c r="B4" s="238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ht="15" customHeight="1" x14ac:dyDescent="0.25">
      <c r="A5" s="82" t="s">
        <v>33</v>
      </c>
      <c r="B5" s="83">
        <v>17378</v>
      </c>
      <c r="C5" s="83">
        <v>9917</v>
      </c>
      <c r="D5" s="83">
        <v>2348</v>
      </c>
      <c r="E5" s="83">
        <v>17</v>
      </c>
      <c r="F5" s="228">
        <v>3162</v>
      </c>
      <c r="G5" s="228">
        <v>2119</v>
      </c>
      <c r="H5" s="83">
        <v>1484</v>
      </c>
      <c r="I5" s="83">
        <v>2584</v>
      </c>
      <c r="J5" s="83">
        <v>880</v>
      </c>
      <c r="K5" s="83">
        <v>14</v>
      </c>
      <c r="L5" s="83">
        <v>2802</v>
      </c>
      <c r="M5" s="83">
        <v>2878</v>
      </c>
    </row>
    <row r="6" spans="1:13" ht="15" customHeight="1" x14ac:dyDescent="0.25">
      <c r="A6" s="82" t="s">
        <v>13</v>
      </c>
      <c r="B6" s="83">
        <v>1425</v>
      </c>
      <c r="C6" s="83">
        <v>993</v>
      </c>
      <c r="D6" s="83">
        <v>833</v>
      </c>
      <c r="E6" s="83">
        <v>0</v>
      </c>
      <c r="F6" s="228">
        <v>273</v>
      </c>
      <c r="G6" s="228">
        <v>177</v>
      </c>
      <c r="H6" s="83">
        <v>27</v>
      </c>
      <c r="I6" s="83">
        <v>114</v>
      </c>
      <c r="J6" s="83">
        <v>33</v>
      </c>
      <c r="K6" s="83">
        <v>0</v>
      </c>
      <c r="L6" s="83">
        <v>95</v>
      </c>
      <c r="M6" s="83">
        <v>231</v>
      </c>
    </row>
    <row r="7" spans="1:13" ht="15" customHeight="1" x14ac:dyDescent="0.25">
      <c r="A7" s="82" t="s">
        <v>10</v>
      </c>
      <c r="B7" s="83">
        <v>19192</v>
      </c>
      <c r="C7" s="83">
        <v>10502</v>
      </c>
      <c r="D7" s="83">
        <v>5776</v>
      </c>
      <c r="E7" s="83">
        <v>34</v>
      </c>
      <c r="F7" s="228">
        <v>3199</v>
      </c>
      <c r="G7" s="228">
        <v>2339</v>
      </c>
      <c r="H7" s="83">
        <v>3181</v>
      </c>
      <c r="I7" s="83">
        <v>3538</v>
      </c>
      <c r="J7" s="83">
        <v>1483</v>
      </c>
      <c r="K7" s="83">
        <v>23</v>
      </c>
      <c r="L7" s="83">
        <v>4079</v>
      </c>
      <c r="M7" s="83">
        <v>2703</v>
      </c>
    </row>
    <row r="8" spans="1:13" ht="15" customHeight="1" x14ac:dyDescent="0.25">
      <c r="A8" s="82" t="s">
        <v>41</v>
      </c>
      <c r="B8" s="83">
        <v>10148</v>
      </c>
      <c r="C8" s="83">
        <v>7400</v>
      </c>
      <c r="D8" s="83">
        <v>5535</v>
      </c>
      <c r="E8" s="83">
        <v>2</v>
      </c>
      <c r="F8" s="228">
        <v>1781</v>
      </c>
      <c r="G8" s="228">
        <v>2063</v>
      </c>
      <c r="H8" s="83">
        <v>941</v>
      </c>
      <c r="I8" s="83">
        <v>1443</v>
      </c>
      <c r="J8" s="83">
        <v>380</v>
      </c>
      <c r="K8" s="83">
        <v>3</v>
      </c>
      <c r="L8" s="83">
        <v>2158</v>
      </c>
      <c r="M8" s="83">
        <v>1317</v>
      </c>
    </row>
    <row r="9" spans="1:13" ht="15" customHeight="1" x14ac:dyDescent="0.25">
      <c r="A9" s="82" t="s">
        <v>42</v>
      </c>
      <c r="B9" s="83">
        <v>3366</v>
      </c>
      <c r="C9" s="83">
        <v>1327</v>
      </c>
      <c r="D9" s="83">
        <v>971</v>
      </c>
      <c r="E9" s="83">
        <v>3</v>
      </c>
      <c r="F9" s="228">
        <v>636</v>
      </c>
      <c r="G9" s="228">
        <v>565</v>
      </c>
      <c r="H9" s="83">
        <v>161</v>
      </c>
      <c r="I9" s="83">
        <v>791</v>
      </c>
      <c r="J9" s="83">
        <v>203</v>
      </c>
      <c r="K9" s="83">
        <v>1</v>
      </c>
      <c r="L9" s="83">
        <v>657</v>
      </c>
      <c r="M9" s="83">
        <v>956</v>
      </c>
    </row>
    <row r="10" spans="1:13" ht="15" customHeight="1" x14ac:dyDescent="0.25">
      <c r="A10" s="82" t="s">
        <v>34</v>
      </c>
      <c r="B10" s="83">
        <v>15994</v>
      </c>
      <c r="C10" s="83">
        <v>7630</v>
      </c>
      <c r="D10" s="83">
        <v>3048</v>
      </c>
      <c r="E10" s="83">
        <v>41</v>
      </c>
      <c r="F10" s="228">
        <v>1053</v>
      </c>
      <c r="G10" s="228">
        <v>884</v>
      </c>
      <c r="H10" s="83">
        <v>2067</v>
      </c>
      <c r="I10" s="83">
        <v>1692</v>
      </c>
      <c r="J10" s="83">
        <v>1393</v>
      </c>
      <c r="K10" s="83">
        <v>8</v>
      </c>
      <c r="L10" s="83">
        <v>6263</v>
      </c>
      <c r="M10" s="83">
        <v>1963</v>
      </c>
    </row>
    <row r="11" spans="1:13" ht="15" customHeight="1" x14ac:dyDescent="0.25">
      <c r="A11" s="82" t="s">
        <v>22</v>
      </c>
      <c r="B11" s="83">
        <v>3646</v>
      </c>
      <c r="C11" s="83">
        <v>1323</v>
      </c>
      <c r="D11" s="83">
        <v>807</v>
      </c>
      <c r="E11" s="83">
        <v>10</v>
      </c>
      <c r="F11" s="228">
        <v>399</v>
      </c>
      <c r="G11" s="228">
        <v>316</v>
      </c>
      <c r="H11" s="83">
        <v>681</v>
      </c>
      <c r="I11" s="83">
        <v>440</v>
      </c>
      <c r="J11" s="83">
        <v>354</v>
      </c>
      <c r="K11" s="83">
        <v>4</v>
      </c>
      <c r="L11" s="83">
        <v>1392</v>
      </c>
      <c r="M11" s="83">
        <v>659</v>
      </c>
    </row>
    <row r="12" spans="1:13" ht="15" customHeight="1" x14ac:dyDescent="0.25">
      <c r="A12" s="82" t="s">
        <v>9</v>
      </c>
      <c r="B12" s="83">
        <v>3289</v>
      </c>
      <c r="C12" s="83">
        <v>810</v>
      </c>
      <c r="D12" s="83">
        <v>265</v>
      </c>
      <c r="E12" s="83">
        <v>2</v>
      </c>
      <c r="F12" s="228">
        <v>910</v>
      </c>
      <c r="G12" s="228">
        <v>872</v>
      </c>
      <c r="H12" s="83">
        <v>231</v>
      </c>
      <c r="I12" s="83">
        <v>710</v>
      </c>
      <c r="J12" s="83">
        <v>406</v>
      </c>
      <c r="K12" s="83">
        <v>3</v>
      </c>
      <c r="L12" s="83">
        <v>896</v>
      </c>
      <c r="M12" s="83">
        <v>783</v>
      </c>
    </row>
    <row r="13" spans="1:13" ht="15" customHeight="1" x14ac:dyDescent="0.25">
      <c r="A13" s="82" t="s">
        <v>21</v>
      </c>
      <c r="B13" s="83">
        <v>10484</v>
      </c>
      <c r="C13" s="83">
        <v>4900</v>
      </c>
      <c r="D13" s="83">
        <v>2876</v>
      </c>
      <c r="E13" s="83">
        <v>9</v>
      </c>
      <c r="F13" s="228">
        <v>887</v>
      </c>
      <c r="G13" s="228">
        <v>1015</v>
      </c>
      <c r="H13" s="83">
        <v>1091</v>
      </c>
      <c r="I13" s="83">
        <v>1461</v>
      </c>
      <c r="J13" s="83">
        <v>960</v>
      </c>
      <c r="K13" s="83">
        <v>11</v>
      </c>
      <c r="L13" s="83">
        <v>3178</v>
      </c>
      <c r="M13" s="83">
        <v>1686</v>
      </c>
    </row>
    <row r="14" spans="1:13" ht="15" customHeight="1" x14ac:dyDescent="0.25">
      <c r="A14" s="82" t="s">
        <v>35</v>
      </c>
      <c r="B14" s="83">
        <v>10783</v>
      </c>
      <c r="C14" s="83">
        <v>2378</v>
      </c>
      <c r="D14" s="83">
        <v>394</v>
      </c>
      <c r="E14" s="83">
        <v>11</v>
      </c>
      <c r="F14" s="228">
        <v>1427</v>
      </c>
      <c r="G14" s="228">
        <v>2550</v>
      </c>
      <c r="H14" s="83">
        <v>1440</v>
      </c>
      <c r="I14" s="83">
        <v>1521</v>
      </c>
      <c r="J14" s="83">
        <v>1801</v>
      </c>
      <c r="K14" s="83">
        <v>13</v>
      </c>
      <c r="L14" s="83">
        <v>4169</v>
      </c>
      <c r="M14" s="83">
        <v>2313</v>
      </c>
    </row>
    <row r="15" spans="1:13" ht="15" customHeight="1" x14ac:dyDescent="0.25">
      <c r="A15" s="82" t="s">
        <v>8</v>
      </c>
      <c r="B15" s="83">
        <v>7203</v>
      </c>
      <c r="C15" s="83">
        <v>2082</v>
      </c>
      <c r="D15" s="83">
        <v>304</v>
      </c>
      <c r="E15" s="83">
        <v>14</v>
      </c>
      <c r="F15" s="228">
        <v>685</v>
      </c>
      <c r="G15" s="228">
        <v>1941</v>
      </c>
      <c r="H15" s="83">
        <v>1489</v>
      </c>
      <c r="I15" s="83">
        <v>886</v>
      </c>
      <c r="J15" s="83">
        <v>1233</v>
      </c>
      <c r="K15" s="83">
        <v>7</v>
      </c>
      <c r="L15" s="83">
        <v>3055</v>
      </c>
      <c r="M15" s="83">
        <v>976</v>
      </c>
    </row>
    <row r="16" spans="1:13" ht="15" customHeight="1" x14ac:dyDescent="0.25">
      <c r="A16" s="82" t="s">
        <v>36</v>
      </c>
      <c r="B16" s="83">
        <v>8483</v>
      </c>
      <c r="C16" s="83">
        <v>1937</v>
      </c>
      <c r="D16" s="83">
        <v>215</v>
      </c>
      <c r="E16" s="83">
        <v>12</v>
      </c>
      <c r="F16" s="228">
        <v>650</v>
      </c>
      <c r="G16" s="228">
        <v>1383</v>
      </c>
      <c r="H16" s="83">
        <v>2081</v>
      </c>
      <c r="I16" s="83">
        <v>676</v>
      </c>
      <c r="J16" s="83">
        <v>2236</v>
      </c>
      <c r="K16" s="83">
        <v>9</v>
      </c>
      <c r="L16" s="83">
        <v>4826</v>
      </c>
      <c r="M16" s="83">
        <v>1070</v>
      </c>
    </row>
    <row r="17" spans="1:13" ht="15" customHeight="1" x14ac:dyDescent="0.25">
      <c r="A17" s="82" t="s">
        <v>7</v>
      </c>
      <c r="B17" s="83">
        <v>14664</v>
      </c>
      <c r="C17" s="83">
        <v>6751</v>
      </c>
      <c r="D17" s="83">
        <v>1282</v>
      </c>
      <c r="E17" s="83">
        <v>542</v>
      </c>
      <c r="F17" s="228">
        <v>1397</v>
      </c>
      <c r="G17" s="228">
        <v>4517</v>
      </c>
      <c r="H17" s="83">
        <v>2121</v>
      </c>
      <c r="I17" s="83">
        <v>2103</v>
      </c>
      <c r="J17" s="83">
        <v>1634</v>
      </c>
      <c r="K17" s="83">
        <v>7</v>
      </c>
      <c r="L17" s="83">
        <v>4257</v>
      </c>
      <c r="M17" s="83">
        <v>1062</v>
      </c>
    </row>
    <row r="18" spans="1:13" ht="15" customHeight="1" x14ac:dyDescent="0.25">
      <c r="A18" s="82" t="s">
        <v>6</v>
      </c>
      <c r="B18" s="83">
        <v>9948</v>
      </c>
      <c r="C18" s="83">
        <v>2809</v>
      </c>
      <c r="D18" s="83">
        <v>806</v>
      </c>
      <c r="E18" s="83">
        <v>9</v>
      </c>
      <c r="F18" s="228">
        <v>983</v>
      </c>
      <c r="G18" s="228">
        <v>2957</v>
      </c>
      <c r="H18" s="83">
        <v>2977</v>
      </c>
      <c r="I18" s="83">
        <v>939</v>
      </c>
      <c r="J18" s="83">
        <v>1673</v>
      </c>
      <c r="K18" s="83">
        <v>4</v>
      </c>
      <c r="L18" s="83">
        <v>5390</v>
      </c>
      <c r="M18" s="83">
        <v>620</v>
      </c>
    </row>
    <row r="19" spans="1:13" ht="15" customHeight="1" x14ac:dyDescent="0.25">
      <c r="A19" s="82" t="s">
        <v>37</v>
      </c>
      <c r="B19" s="83">
        <v>4254</v>
      </c>
      <c r="C19" s="83">
        <v>1697</v>
      </c>
      <c r="D19" s="83">
        <v>814</v>
      </c>
      <c r="E19" s="83">
        <v>10</v>
      </c>
      <c r="F19" s="228">
        <v>544</v>
      </c>
      <c r="G19" s="228">
        <v>1572</v>
      </c>
      <c r="H19" s="83">
        <v>1447</v>
      </c>
      <c r="I19" s="83">
        <v>341</v>
      </c>
      <c r="J19" s="83">
        <v>381</v>
      </c>
      <c r="K19" s="83">
        <v>2</v>
      </c>
      <c r="L19" s="83">
        <v>1401</v>
      </c>
      <c r="M19" s="83">
        <v>207</v>
      </c>
    </row>
    <row r="20" spans="1:13" ht="15" customHeight="1" x14ac:dyDescent="0.25">
      <c r="A20" s="82" t="s">
        <v>5</v>
      </c>
      <c r="B20" s="83">
        <v>13353</v>
      </c>
      <c r="C20" s="83">
        <v>6146</v>
      </c>
      <c r="D20" s="83">
        <v>2299</v>
      </c>
      <c r="E20" s="83">
        <v>1089</v>
      </c>
      <c r="F20" s="228">
        <v>1740</v>
      </c>
      <c r="G20" s="228">
        <v>3217</v>
      </c>
      <c r="H20" s="83">
        <v>3044</v>
      </c>
      <c r="I20" s="83">
        <v>620</v>
      </c>
      <c r="J20" s="83">
        <v>1379</v>
      </c>
      <c r="K20" s="83">
        <v>7</v>
      </c>
      <c r="L20" s="83">
        <v>4194</v>
      </c>
      <c r="M20" s="83">
        <v>500</v>
      </c>
    </row>
    <row r="21" spans="1:13" ht="15" customHeight="1" x14ac:dyDescent="0.25">
      <c r="A21" s="82" t="s">
        <v>38</v>
      </c>
      <c r="B21" s="83">
        <v>5812</v>
      </c>
      <c r="C21" s="83">
        <v>3021</v>
      </c>
      <c r="D21" s="83">
        <v>1828</v>
      </c>
      <c r="E21" s="83">
        <v>43</v>
      </c>
      <c r="F21" s="228">
        <v>1100</v>
      </c>
      <c r="G21" s="228">
        <v>1802</v>
      </c>
      <c r="H21" s="83">
        <v>537</v>
      </c>
      <c r="I21" s="83">
        <v>899</v>
      </c>
      <c r="J21" s="83">
        <v>353</v>
      </c>
      <c r="K21" s="83">
        <v>2</v>
      </c>
      <c r="L21" s="83">
        <v>1512</v>
      </c>
      <c r="M21" s="83">
        <v>352</v>
      </c>
    </row>
    <row r="22" spans="1:13" ht="15" customHeight="1" x14ac:dyDescent="0.25">
      <c r="A22" s="82" t="s">
        <v>4</v>
      </c>
      <c r="B22" s="83">
        <v>5879</v>
      </c>
      <c r="C22" s="83">
        <v>2213</v>
      </c>
      <c r="D22" s="83">
        <v>499</v>
      </c>
      <c r="E22" s="83">
        <v>17</v>
      </c>
      <c r="F22" s="228">
        <v>1539</v>
      </c>
      <c r="G22" s="228">
        <v>3587</v>
      </c>
      <c r="H22" s="83">
        <v>1091</v>
      </c>
      <c r="I22" s="83">
        <v>807</v>
      </c>
      <c r="J22" s="83">
        <v>393</v>
      </c>
      <c r="K22" s="83">
        <v>7</v>
      </c>
      <c r="L22" s="83">
        <v>1183</v>
      </c>
      <c r="M22" s="83">
        <v>210</v>
      </c>
    </row>
    <row r="23" spans="1:13" ht="15" customHeight="1" x14ac:dyDescent="0.25">
      <c r="A23" s="82" t="s">
        <v>3</v>
      </c>
      <c r="B23" s="83">
        <v>9906</v>
      </c>
      <c r="C23" s="83">
        <v>4479</v>
      </c>
      <c r="D23" s="83">
        <v>949</v>
      </c>
      <c r="E23" s="83">
        <v>14</v>
      </c>
      <c r="F23" s="228">
        <v>2594</v>
      </c>
      <c r="G23" s="228">
        <v>3319</v>
      </c>
      <c r="H23" s="83">
        <v>1910</v>
      </c>
      <c r="I23" s="83">
        <v>446</v>
      </c>
      <c r="J23" s="83">
        <v>728</v>
      </c>
      <c r="K23" s="83">
        <v>8</v>
      </c>
      <c r="L23" s="83">
        <v>2572</v>
      </c>
      <c r="M23" s="83">
        <v>551</v>
      </c>
    </row>
    <row r="24" spans="1:13" ht="15" customHeight="1" x14ac:dyDescent="0.25">
      <c r="A24" s="82" t="s">
        <v>2</v>
      </c>
      <c r="B24" s="83">
        <v>14754</v>
      </c>
      <c r="C24" s="83">
        <v>8540</v>
      </c>
      <c r="D24" s="83">
        <v>1724</v>
      </c>
      <c r="E24" s="83">
        <v>19</v>
      </c>
      <c r="F24" s="228">
        <v>2468</v>
      </c>
      <c r="G24" s="228">
        <v>6381</v>
      </c>
      <c r="H24" s="83">
        <v>1119</v>
      </c>
      <c r="I24" s="83">
        <v>2634</v>
      </c>
      <c r="J24" s="83">
        <v>221</v>
      </c>
      <c r="K24" s="83">
        <v>5</v>
      </c>
      <c r="L24" s="83">
        <v>1543</v>
      </c>
      <c r="M24" s="83">
        <v>734</v>
      </c>
    </row>
    <row r="25" spans="1:13" ht="15" customHeight="1" x14ac:dyDescent="0.25">
      <c r="A25" s="71" t="s">
        <v>1</v>
      </c>
      <c r="B25" s="72">
        <v>24023</v>
      </c>
      <c r="C25" s="72">
        <v>8165</v>
      </c>
      <c r="D25" s="72">
        <v>1221</v>
      </c>
      <c r="E25" s="72">
        <v>8</v>
      </c>
      <c r="F25" s="318">
        <v>3297</v>
      </c>
      <c r="G25" s="318">
        <v>12880</v>
      </c>
      <c r="H25" s="72">
        <v>9029</v>
      </c>
      <c r="I25" s="72">
        <v>2237</v>
      </c>
      <c r="J25" s="72">
        <v>393</v>
      </c>
      <c r="K25" s="72">
        <v>7</v>
      </c>
      <c r="L25" s="72">
        <v>1413</v>
      </c>
      <c r="M25" s="72">
        <v>838</v>
      </c>
    </row>
    <row r="26" spans="1:13" ht="15.75" customHeight="1" x14ac:dyDescent="0.25">
      <c r="A26" s="75" t="s">
        <v>23</v>
      </c>
      <c r="B26" s="76">
        <f>SUM(B5:B25)</f>
        <v>213984</v>
      </c>
      <c r="C26" s="76">
        <f t="shared" ref="C26:M26" si="0">SUM(C5:C25)</f>
        <v>95020</v>
      </c>
      <c r="D26" s="76">
        <f t="shared" si="0"/>
        <v>34794</v>
      </c>
      <c r="E26" s="76">
        <f>SUM(E5:E25)</f>
        <v>1906</v>
      </c>
      <c r="F26" s="76">
        <f t="shared" si="0"/>
        <v>30724</v>
      </c>
      <c r="G26" s="76">
        <f t="shared" si="0"/>
        <v>56456</v>
      </c>
      <c r="H26" s="76">
        <f t="shared" si="0"/>
        <v>38149</v>
      </c>
      <c r="I26" s="76">
        <f t="shared" si="0"/>
        <v>26882</v>
      </c>
      <c r="J26" s="76">
        <f t="shared" si="0"/>
        <v>18517</v>
      </c>
      <c r="K26" s="76">
        <f t="shared" si="0"/>
        <v>145</v>
      </c>
      <c r="L26" s="76">
        <f t="shared" si="0"/>
        <v>57035</v>
      </c>
      <c r="M26" s="76">
        <f t="shared" si="0"/>
        <v>22609</v>
      </c>
    </row>
    <row r="27" spans="1:13" ht="15" customHeight="1" x14ac:dyDescent="0.25">
      <c r="A27" s="75" t="s">
        <v>228</v>
      </c>
      <c r="B27" s="77">
        <f>+B28+B29</f>
        <v>84922</v>
      </c>
      <c r="C27" s="77">
        <f t="shared" ref="C27:M27" si="1">+C28+C29</f>
        <v>44802</v>
      </c>
      <c r="D27" s="77">
        <f t="shared" si="1"/>
        <v>22459</v>
      </c>
      <c r="E27" s="77">
        <f t="shared" si="1"/>
        <v>129</v>
      </c>
      <c r="F27" s="77">
        <f t="shared" si="1"/>
        <v>12300</v>
      </c>
      <c r="G27" s="77">
        <f t="shared" si="1"/>
        <v>10350</v>
      </c>
      <c r="H27" s="77">
        <f t="shared" si="1"/>
        <v>9864</v>
      </c>
      <c r="I27" s="77">
        <f t="shared" si="1"/>
        <v>12773</v>
      </c>
      <c r="J27" s="77">
        <f t="shared" si="1"/>
        <v>6092</v>
      </c>
      <c r="K27" s="77">
        <f t="shared" si="1"/>
        <v>67</v>
      </c>
      <c r="L27" s="77">
        <f t="shared" si="1"/>
        <v>21520</v>
      </c>
      <c r="M27" s="77">
        <f t="shared" si="1"/>
        <v>13176</v>
      </c>
    </row>
    <row r="28" spans="1:13" ht="15" customHeight="1" x14ac:dyDescent="0.25">
      <c r="A28" s="78" t="s">
        <v>229</v>
      </c>
      <c r="B28" s="79">
        <f>+B5+B6+B7+B12</f>
        <v>41284</v>
      </c>
      <c r="C28" s="79">
        <f t="shared" ref="C28:M28" si="2">+C5+C6+C7+C12</f>
        <v>22222</v>
      </c>
      <c r="D28" s="79">
        <f t="shared" si="2"/>
        <v>9222</v>
      </c>
      <c r="E28" s="79">
        <f>+E5+E7+E8+E13</f>
        <v>62</v>
      </c>
      <c r="F28" s="79">
        <f t="shared" si="2"/>
        <v>7544</v>
      </c>
      <c r="G28" s="79">
        <f t="shared" si="2"/>
        <v>5507</v>
      </c>
      <c r="H28" s="79">
        <f t="shared" si="2"/>
        <v>4923</v>
      </c>
      <c r="I28" s="79">
        <f t="shared" si="2"/>
        <v>6946</v>
      </c>
      <c r="J28" s="79">
        <f t="shared" si="2"/>
        <v>2802</v>
      </c>
      <c r="K28" s="79">
        <f t="shared" si="2"/>
        <v>40</v>
      </c>
      <c r="L28" s="79">
        <f t="shared" si="2"/>
        <v>7872</v>
      </c>
      <c r="M28" s="79">
        <f t="shared" si="2"/>
        <v>6595</v>
      </c>
    </row>
    <row r="29" spans="1:13" ht="15" customHeight="1" x14ac:dyDescent="0.25">
      <c r="A29" s="78" t="s">
        <v>230</v>
      </c>
      <c r="B29" s="79">
        <f>+B8+B9+B10+B11+B13</f>
        <v>43638</v>
      </c>
      <c r="C29" s="79">
        <f t="shared" ref="C29:M29" si="3">+C8+C9+C10+C11+C13</f>
        <v>22580</v>
      </c>
      <c r="D29" s="79">
        <f t="shared" si="3"/>
        <v>13237</v>
      </c>
      <c r="E29" s="79">
        <f>+E9+E10+E11+E12+E14</f>
        <v>67</v>
      </c>
      <c r="F29" s="79">
        <f t="shared" si="3"/>
        <v>4756</v>
      </c>
      <c r="G29" s="79">
        <f t="shared" si="3"/>
        <v>4843</v>
      </c>
      <c r="H29" s="79">
        <f t="shared" si="3"/>
        <v>4941</v>
      </c>
      <c r="I29" s="79">
        <f t="shared" si="3"/>
        <v>5827</v>
      </c>
      <c r="J29" s="79">
        <f t="shared" si="3"/>
        <v>3290</v>
      </c>
      <c r="K29" s="79">
        <f t="shared" si="3"/>
        <v>27</v>
      </c>
      <c r="L29" s="79">
        <f t="shared" si="3"/>
        <v>13648</v>
      </c>
      <c r="M29" s="79">
        <f t="shared" si="3"/>
        <v>6581</v>
      </c>
    </row>
    <row r="30" spans="1:13" ht="15" customHeight="1" x14ac:dyDescent="0.25">
      <c r="A30" s="75" t="s">
        <v>39</v>
      </c>
      <c r="B30" s="77">
        <f>+B14+B15+B16+B17</f>
        <v>41133</v>
      </c>
      <c r="C30" s="77">
        <f t="shared" ref="C30:M30" si="4">+C14+C15+C16+C17</f>
        <v>13148</v>
      </c>
      <c r="D30" s="77">
        <f t="shared" si="4"/>
        <v>2195</v>
      </c>
      <c r="E30" s="77">
        <f>+E15+E16+E17+E18</f>
        <v>577</v>
      </c>
      <c r="F30" s="77">
        <f t="shared" si="4"/>
        <v>4159</v>
      </c>
      <c r="G30" s="77">
        <f t="shared" si="4"/>
        <v>10391</v>
      </c>
      <c r="H30" s="77">
        <f t="shared" si="4"/>
        <v>7131</v>
      </c>
      <c r="I30" s="77">
        <f t="shared" si="4"/>
        <v>5186</v>
      </c>
      <c r="J30" s="77">
        <f t="shared" si="4"/>
        <v>6904</v>
      </c>
      <c r="K30" s="77">
        <f t="shared" si="4"/>
        <v>36</v>
      </c>
      <c r="L30" s="77">
        <f t="shared" si="4"/>
        <v>16307</v>
      </c>
      <c r="M30" s="77">
        <f t="shared" si="4"/>
        <v>5421</v>
      </c>
    </row>
    <row r="31" spans="1:13" ht="15" customHeight="1" x14ac:dyDescent="0.25">
      <c r="A31" s="75" t="s">
        <v>231</v>
      </c>
      <c r="B31" s="77">
        <f>+B32+B33</f>
        <v>87929</v>
      </c>
      <c r="C31" s="77">
        <f t="shared" ref="C31:M31" si="5">+C32+C33</f>
        <v>37070</v>
      </c>
      <c r="D31" s="77">
        <f t="shared" si="5"/>
        <v>10140</v>
      </c>
      <c r="E31" s="77">
        <f t="shared" ref="E31" si="6">+E32+E33</f>
        <v>1209</v>
      </c>
      <c r="F31" s="77">
        <f t="shared" si="5"/>
        <v>14265</v>
      </c>
      <c r="G31" s="77">
        <f t="shared" si="5"/>
        <v>35715</v>
      </c>
      <c r="H31" s="77">
        <f t="shared" si="5"/>
        <v>21154</v>
      </c>
      <c r="I31" s="77">
        <f t="shared" si="5"/>
        <v>8923</v>
      </c>
      <c r="J31" s="77">
        <f t="shared" si="5"/>
        <v>5521</v>
      </c>
      <c r="K31" s="77">
        <f t="shared" si="5"/>
        <v>42</v>
      </c>
      <c r="L31" s="77">
        <f t="shared" si="5"/>
        <v>19208</v>
      </c>
      <c r="M31" s="77">
        <f t="shared" si="5"/>
        <v>4012</v>
      </c>
    </row>
    <row r="32" spans="1:13" ht="15" customHeight="1" x14ac:dyDescent="0.25">
      <c r="A32" s="78" t="s">
        <v>59</v>
      </c>
      <c r="B32" s="79">
        <f>+B18+B19+B20+B21+B22+B23</f>
        <v>49152</v>
      </c>
      <c r="C32" s="79">
        <f t="shared" ref="C32:M32" si="7">+C18+C19+C20+C21+C22+C23</f>
        <v>20365</v>
      </c>
      <c r="D32" s="79">
        <f t="shared" si="7"/>
        <v>7195</v>
      </c>
      <c r="E32" s="79">
        <f t="shared" ref="E32" si="8">+E18+E19+E20+E21+E22+E23</f>
        <v>1182</v>
      </c>
      <c r="F32" s="79">
        <f t="shared" si="7"/>
        <v>8500</v>
      </c>
      <c r="G32" s="79">
        <f t="shared" si="7"/>
        <v>16454</v>
      </c>
      <c r="H32" s="79">
        <f t="shared" si="7"/>
        <v>11006</v>
      </c>
      <c r="I32" s="79">
        <f t="shared" si="7"/>
        <v>4052</v>
      </c>
      <c r="J32" s="79">
        <f t="shared" si="7"/>
        <v>4907</v>
      </c>
      <c r="K32" s="79">
        <f t="shared" si="7"/>
        <v>30</v>
      </c>
      <c r="L32" s="79">
        <f t="shared" si="7"/>
        <v>16252</v>
      </c>
      <c r="M32" s="79">
        <f t="shared" si="7"/>
        <v>2440</v>
      </c>
    </row>
    <row r="33" spans="1:13" ht="15" customHeight="1" x14ac:dyDescent="0.25">
      <c r="A33" s="80" t="s">
        <v>60</v>
      </c>
      <c r="B33" s="81">
        <f>+B24+B25</f>
        <v>38777</v>
      </c>
      <c r="C33" s="81">
        <f t="shared" ref="C33:M33" si="9">+C24+C25</f>
        <v>16705</v>
      </c>
      <c r="D33" s="81">
        <f t="shared" si="9"/>
        <v>2945</v>
      </c>
      <c r="E33" s="81">
        <f t="shared" ref="E33" si="10">+E24+E25</f>
        <v>27</v>
      </c>
      <c r="F33" s="81">
        <f t="shared" si="9"/>
        <v>5765</v>
      </c>
      <c r="G33" s="81">
        <f t="shared" si="9"/>
        <v>19261</v>
      </c>
      <c r="H33" s="81">
        <f t="shared" si="9"/>
        <v>10148</v>
      </c>
      <c r="I33" s="81">
        <f t="shared" si="9"/>
        <v>4871</v>
      </c>
      <c r="J33" s="81">
        <f t="shared" si="9"/>
        <v>614</v>
      </c>
      <c r="K33" s="81">
        <f t="shared" si="9"/>
        <v>12</v>
      </c>
      <c r="L33" s="81">
        <f t="shared" si="9"/>
        <v>2956</v>
      </c>
      <c r="M33" s="81">
        <f t="shared" si="9"/>
        <v>1572</v>
      </c>
    </row>
    <row r="34" spans="1:13" ht="15" customHeight="1" x14ac:dyDescent="0.25">
      <c r="A34" s="413" t="s">
        <v>294</v>
      </c>
      <c r="B34" s="413"/>
      <c r="C34" s="413"/>
      <c r="D34" s="413"/>
      <c r="E34" s="176"/>
      <c r="F34" s="176"/>
      <c r="G34" s="176"/>
      <c r="H34" s="176"/>
      <c r="I34" s="176"/>
      <c r="J34" s="176"/>
      <c r="K34" s="176"/>
      <c r="L34" s="176"/>
      <c r="M34" s="176"/>
    </row>
    <row r="36" spans="1:13" x14ac:dyDescent="0.3">
      <c r="B36" s="291"/>
      <c r="C36" s="291"/>
      <c r="D36" s="291"/>
      <c r="E36" s="291"/>
      <c r="F36" s="291"/>
      <c r="G36" s="291"/>
      <c r="H36" s="291"/>
      <c r="I36" s="291"/>
      <c r="J36" s="291"/>
      <c r="K36" s="291"/>
    </row>
  </sheetData>
  <mergeCells count="4">
    <mergeCell ref="A1:M1"/>
    <mergeCell ref="C2:M2"/>
    <mergeCell ref="A3:A4"/>
    <mergeCell ref="A34:D3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tabColor theme="0" tint="-0.14999847407452621"/>
    <pageSetUpPr fitToPage="1"/>
  </sheetPr>
  <dimension ref="A1:M35"/>
  <sheetViews>
    <sheetView showGridLines="0" zoomScaleNormal="100" zoomScaleSheetLayoutView="80" workbookViewId="0">
      <selection activeCell="F6" sqref="F6"/>
    </sheetView>
  </sheetViews>
  <sheetFormatPr defaultColWidth="9.1796875" defaultRowHeight="15" customHeight="1" x14ac:dyDescent="0.25"/>
  <cols>
    <col min="1" max="1" width="25.1796875" style="2" customWidth="1"/>
    <col min="2" max="3" width="9.453125" style="2" customWidth="1"/>
    <col min="4" max="4" width="10.1796875" style="2" customWidth="1"/>
    <col min="5" max="5" width="10.453125" style="2" customWidth="1"/>
    <col min="6" max="11" width="12.54296875" style="2" customWidth="1"/>
    <col min="12" max="12" width="13.7265625" style="2" customWidth="1"/>
    <col min="13" max="13" width="12.54296875" style="2" customWidth="1"/>
    <col min="14" max="16384" width="9.1796875" style="2"/>
  </cols>
  <sheetData>
    <row r="1" spans="1:13" s="10" customFormat="1" ht="15" customHeight="1" x14ac:dyDescent="0.3">
      <c r="A1" s="379" t="s">
        <v>323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ht="15" customHeight="1" x14ac:dyDescent="0.25">
      <c r="A2" s="65"/>
      <c r="B2" s="415" t="s">
        <v>222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</row>
    <row r="3" spans="1:13" ht="48" customHeight="1" x14ac:dyDescent="0.25">
      <c r="A3" s="381" t="s">
        <v>51</v>
      </c>
      <c r="B3" s="247" t="s">
        <v>235</v>
      </c>
      <c r="C3" s="247" t="s">
        <v>83</v>
      </c>
      <c r="D3" s="248" t="s">
        <v>234</v>
      </c>
      <c r="E3" s="181" t="s">
        <v>82</v>
      </c>
      <c r="F3" s="181" t="s">
        <v>81</v>
      </c>
      <c r="G3" s="181" t="s">
        <v>80</v>
      </c>
      <c r="H3" s="181" t="s">
        <v>79</v>
      </c>
      <c r="I3" s="181" t="s">
        <v>78</v>
      </c>
      <c r="J3" s="181" t="s">
        <v>77</v>
      </c>
      <c r="K3" s="181" t="s">
        <v>76</v>
      </c>
      <c r="L3" s="181" t="s">
        <v>236</v>
      </c>
      <c r="M3" s="181" t="s">
        <v>75</v>
      </c>
    </row>
    <row r="4" spans="1:13" ht="6.75" customHeight="1" x14ac:dyDescent="0.25">
      <c r="A4" s="38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5" customHeight="1" x14ac:dyDescent="0.25">
      <c r="A5" s="82" t="s">
        <v>33</v>
      </c>
      <c r="B5" s="83">
        <v>983389</v>
      </c>
      <c r="C5" s="83">
        <v>816669</v>
      </c>
      <c r="D5" s="83">
        <v>141203</v>
      </c>
      <c r="E5" s="83">
        <v>2971</v>
      </c>
      <c r="F5" s="83">
        <v>70606</v>
      </c>
      <c r="G5" s="83">
        <v>135390</v>
      </c>
      <c r="H5" s="83">
        <v>1138566</v>
      </c>
      <c r="I5" s="83">
        <v>12976</v>
      </c>
      <c r="J5" s="83">
        <v>675733</v>
      </c>
      <c r="K5" s="83">
        <v>192</v>
      </c>
      <c r="L5" s="83">
        <v>9390725</v>
      </c>
      <c r="M5" s="83">
        <v>171224</v>
      </c>
    </row>
    <row r="6" spans="1:13" ht="15" customHeight="1" x14ac:dyDescent="0.25">
      <c r="A6" s="82" t="s">
        <v>13</v>
      </c>
      <c r="B6" s="83">
        <v>28612</v>
      </c>
      <c r="C6" s="83">
        <v>33884</v>
      </c>
      <c r="D6" s="83">
        <v>17334</v>
      </c>
      <c r="E6" s="83">
        <v>0</v>
      </c>
      <c r="F6" s="83">
        <v>4679</v>
      </c>
      <c r="G6" s="83">
        <v>2597</v>
      </c>
      <c r="H6" s="83">
        <v>164</v>
      </c>
      <c r="I6" s="83">
        <v>404</v>
      </c>
      <c r="J6" s="83">
        <v>835</v>
      </c>
      <c r="K6" s="83">
        <v>0</v>
      </c>
      <c r="L6" s="83">
        <v>7313</v>
      </c>
      <c r="M6" s="83">
        <v>5862</v>
      </c>
    </row>
    <row r="7" spans="1:13" ht="15" customHeight="1" x14ac:dyDescent="0.25">
      <c r="A7" s="82" t="s">
        <v>10</v>
      </c>
      <c r="B7" s="83">
        <v>2611269</v>
      </c>
      <c r="C7" s="83">
        <v>1579910</v>
      </c>
      <c r="D7" s="83">
        <v>591460</v>
      </c>
      <c r="E7" s="83">
        <v>5787</v>
      </c>
      <c r="F7" s="83">
        <v>78940</v>
      </c>
      <c r="G7" s="83">
        <v>126388</v>
      </c>
      <c r="H7" s="83">
        <v>4494926</v>
      </c>
      <c r="I7" s="83">
        <v>22099</v>
      </c>
      <c r="J7" s="83">
        <v>365495</v>
      </c>
      <c r="K7" s="83">
        <v>399</v>
      </c>
      <c r="L7" s="83">
        <v>26460859</v>
      </c>
      <c r="M7" s="83">
        <v>110402</v>
      </c>
    </row>
    <row r="8" spans="1:13" ht="15" customHeight="1" x14ac:dyDescent="0.25">
      <c r="A8" s="82" t="s">
        <v>41</v>
      </c>
      <c r="B8" s="83">
        <v>109760</v>
      </c>
      <c r="C8" s="83">
        <v>120086</v>
      </c>
      <c r="D8" s="83">
        <v>65055</v>
      </c>
      <c r="E8" s="83">
        <v>36</v>
      </c>
      <c r="F8" s="83">
        <v>22236</v>
      </c>
      <c r="G8" s="83">
        <v>41055</v>
      </c>
      <c r="H8" s="83">
        <v>5456</v>
      </c>
      <c r="I8" s="83">
        <v>5176</v>
      </c>
      <c r="J8" s="83">
        <v>2163</v>
      </c>
      <c r="K8" s="83">
        <v>4</v>
      </c>
      <c r="L8" s="83">
        <v>193244</v>
      </c>
      <c r="M8" s="83">
        <v>17999</v>
      </c>
    </row>
    <row r="9" spans="1:13" ht="15" customHeight="1" x14ac:dyDescent="0.25">
      <c r="A9" s="82" t="s">
        <v>42</v>
      </c>
      <c r="B9" s="83">
        <v>53388</v>
      </c>
      <c r="C9" s="83">
        <v>47229</v>
      </c>
      <c r="D9" s="83">
        <v>23419</v>
      </c>
      <c r="E9" s="83">
        <v>6</v>
      </c>
      <c r="F9" s="83">
        <v>10448</v>
      </c>
      <c r="G9" s="83">
        <v>47938</v>
      </c>
      <c r="H9" s="83">
        <v>5315</v>
      </c>
      <c r="I9" s="83">
        <v>2962</v>
      </c>
      <c r="J9" s="83">
        <v>57638</v>
      </c>
      <c r="K9" s="83">
        <v>200</v>
      </c>
      <c r="L9" s="83">
        <v>693316</v>
      </c>
      <c r="M9" s="83">
        <v>26869</v>
      </c>
    </row>
    <row r="10" spans="1:13" ht="15" customHeight="1" x14ac:dyDescent="0.25">
      <c r="A10" s="82" t="s">
        <v>34</v>
      </c>
      <c r="B10" s="83">
        <v>1313511</v>
      </c>
      <c r="C10" s="83">
        <v>791110</v>
      </c>
      <c r="D10" s="83">
        <v>151034</v>
      </c>
      <c r="E10" s="83">
        <v>2875</v>
      </c>
      <c r="F10" s="83">
        <v>21592</v>
      </c>
      <c r="G10" s="83">
        <v>86714</v>
      </c>
      <c r="H10" s="83">
        <v>720669</v>
      </c>
      <c r="I10" s="83">
        <v>9385</v>
      </c>
      <c r="J10" s="83">
        <v>2697373</v>
      </c>
      <c r="K10" s="83">
        <v>107</v>
      </c>
      <c r="L10" s="83">
        <v>57275423</v>
      </c>
      <c r="M10" s="83">
        <v>46905</v>
      </c>
    </row>
    <row r="11" spans="1:13" ht="15" customHeight="1" x14ac:dyDescent="0.25">
      <c r="A11" s="82" t="s">
        <v>22</v>
      </c>
      <c r="B11" s="83">
        <v>163970</v>
      </c>
      <c r="C11" s="83">
        <v>75636</v>
      </c>
      <c r="D11" s="83">
        <v>35779</v>
      </c>
      <c r="E11" s="83">
        <v>1042</v>
      </c>
      <c r="F11" s="83">
        <v>6770</v>
      </c>
      <c r="G11" s="83">
        <v>26386</v>
      </c>
      <c r="H11" s="83">
        <v>174986</v>
      </c>
      <c r="I11" s="83">
        <v>2339</v>
      </c>
      <c r="J11" s="83">
        <v>363022</v>
      </c>
      <c r="K11" s="83">
        <v>476</v>
      </c>
      <c r="L11" s="83">
        <v>6527222</v>
      </c>
      <c r="M11" s="83">
        <v>23330</v>
      </c>
    </row>
    <row r="12" spans="1:13" ht="15" customHeight="1" x14ac:dyDescent="0.25">
      <c r="A12" s="82" t="s">
        <v>9</v>
      </c>
      <c r="B12" s="83">
        <v>13155</v>
      </c>
      <c r="C12" s="83">
        <v>12753</v>
      </c>
      <c r="D12" s="83">
        <v>2002</v>
      </c>
      <c r="E12" s="83">
        <v>23</v>
      </c>
      <c r="F12" s="83">
        <v>10206</v>
      </c>
      <c r="G12" s="83">
        <v>11719</v>
      </c>
      <c r="H12" s="83">
        <v>1192</v>
      </c>
      <c r="I12" s="83">
        <v>3088</v>
      </c>
      <c r="J12" s="83">
        <v>7541</v>
      </c>
      <c r="K12" s="83">
        <v>5</v>
      </c>
      <c r="L12" s="83">
        <v>75182</v>
      </c>
      <c r="M12" s="83">
        <v>19127</v>
      </c>
    </row>
    <row r="13" spans="1:13" ht="15" customHeight="1" x14ac:dyDescent="0.25">
      <c r="A13" s="82" t="s">
        <v>21</v>
      </c>
      <c r="B13" s="83">
        <v>1055701</v>
      </c>
      <c r="C13" s="83">
        <v>581811</v>
      </c>
      <c r="D13" s="83">
        <v>271072</v>
      </c>
      <c r="E13" s="83">
        <v>312</v>
      </c>
      <c r="F13" s="83">
        <v>11406</v>
      </c>
      <c r="G13" s="83">
        <v>54203</v>
      </c>
      <c r="H13" s="83">
        <v>1017948</v>
      </c>
      <c r="I13" s="83">
        <v>9989</v>
      </c>
      <c r="J13" s="83">
        <v>358369</v>
      </c>
      <c r="K13" s="83">
        <v>262</v>
      </c>
      <c r="L13" s="83">
        <v>30701294</v>
      </c>
      <c r="M13" s="83">
        <v>96866</v>
      </c>
    </row>
    <row r="14" spans="1:13" ht="15" customHeight="1" x14ac:dyDescent="0.25">
      <c r="A14" s="82" t="s">
        <v>35</v>
      </c>
      <c r="B14" s="83">
        <v>155973</v>
      </c>
      <c r="C14" s="83">
        <v>91931</v>
      </c>
      <c r="D14" s="83">
        <v>10215</v>
      </c>
      <c r="E14" s="83">
        <v>961</v>
      </c>
      <c r="F14" s="83">
        <v>19107</v>
      </c>
      <c r="G14" s="83">
        <v>357341</v>
      </c>
      <c r="H14" s="83">
        <v>108045</v>
      </c>
      <c r="I14" s="83">
        <v>8913</v>
      </c>
      <c r="J14" s="83">
        <v>123590</v>
      </c>
      <c r="K14" s="83">
        <v>67</v>
      </c>
      <c r="L14" s="83">
        <v>2082045</v>
      </c>
      <c r="M14" s="83">
        <v>90220</v>
      </c>
    </row>
    <row r="15" spans="1:13" ht="15" customHeight="1" x14ac:dyDescent="0.25">
      <c r="A15" s="82" t="s">
        <v>8</v>
      </c>
      <c r="B15" s="83">
        <v>169371</v>
      </c>
      <c r="C15" s="83">
        <v>53995</v>
      </c>
      <c r="D15" s="83">
        <v>8175</v>
      </c>
      <c r="E15" s="83">
        <v>254</v>
      </c>
      <c r="F15" s="83">
        <v>7233</v>
      </c>
      <c r="G15" s="83">
        <v>115077</v>
      </c>
      <c r="H15" s="83">
        <v>281187</v>
      </c>
      <c r="I15" s="83">
        <v>5028</v>
      </c>
      <c r="J15" s="83">
        <v>38070</v>
      </c>
      <c r="K15" s="83">
        <v>54</v>
      </c>
      <c r="L15" s="83">
        <v>4305370</v>
      </c>
      <c r="M15" s="83">
        <v>26268</v>
      </c>
    </row>
    <row r="16" spans="1:13" ht="15" customHeight="1" x14ac:dyDescent="0.25">
      <c r="A16" s="82" t="s">
        <v>36</v>
      </c>
      <c r="B16" s="83">
        <v>133561</v>
      </c>
      <c r="C16" s="83">
        <v>48866</v>
      </c>
      <c r="D16" s="83">
        <v>5464</v>
      </c>
      <c r="E16" s="83">
        <v>690</v>
      </c>
      <c r="F16" s="83">
        <v>6481</v>
      </c>
      <c r="G16" s="83">
        <v>154201</v>
      </c>
      <c r="H16" s="83">
        <v>158180</v>
      </c>
      <c r="I16" s="83">
        <v>4345</v>
      </c>
      <c r="J16" s="83">
        <v>131423</v>
      </c>
      <c r="K16" s="83">
        <v>123</v>
      </c>
      <c r="L16" s="83">
        <v>5233418</v>
      </c>
      <c r="M16" s="83">
        <v>47646</v>
      </c>
    </row>
    <row r="17" spans="1:13" ht="15" customHeight="1" x14ac:dyDescent="0.25">
      <c r="A17" s="82" t="s">
        <v>7</v>
      </c>
      <c r="B17" s="83">
        <v>338720</v>
      </c>
      <c r="C17" s="83">
        <v>191083</v>
      </c>
      <c r="D17" s="83">
        <v>48527</v>
      </c>
      <c r="E17" s="83">
        <v>80859</v>
      </c>
      <c r="F17" s="83">
        <v>41384</v>
      </c>
      <c r="G17" s="83">
        <v>636932</v>
      </c>
      <c r="H17" s="83">
        <v>51809</v>
      </c>
      <c r="I17" s="83">
        <v>14982</v>
      </c>
      <c r="J17" s="83">
        <v>49803</v>
      </c>
      <c r="K17" s="83">
        <v>59</v>
      </c>
      <c r="L17" s="83">
        <v>2962437</v>
      </c>
      <c r="M17" s="83">
        <v>39236</v>
      </c>
    </row>
    <row r="18" spans="1:13" ht="15" customHeight="1" x14ac:dyDescent="0.25">
      <c r="A18" s="82" t="s">
        <v>6</v>
      </c>
      <c r="B18" s="83">
        <v>145859</v>
      </c>
      <c r="C18" s="83">
        <v>65759</v>
      </c>
      <c r="D18" s="83">
        <v>16668</v>
      </c>
      <c r="E18" s="83">
        <v>290</v>
      </c>
      <c r="F18" s="83">
        <v>16436</v>
      </c>
      <c r="G18" s="83">
        <v>204733</v>
      </c>
      <c r="H18" s="83">
        <v>91903</v>
      </c>
      <c r="I18" s="83">
        <v>7917</v>
      </c>
      <c r="J18" s="83">
        <v>97158</v>
      </c>
      <c r="K18" s="83">
        <v>60</v>
      </c>
      <c r="L18" s="83">
        <v>6773735</v>
      </c>
      <c r="M18" s="83">
        <v>30796</v>
      </c>
    </row>
    <row r="19" spans="1:13" ht="15" customHeight="1" x14ac:dyDescent="0.25">
      <c r="A19" s="82" t="s">
        <v>37</v>
      </c>
      <c r="B19" s="83">
        <v>84841</v>
      </c>
      <c r="C19" s="83">
        <v>37256</v>
      </c>
      <c r="D19" s="83">
        <v>12881</v>
      </c>
      <c r="E19" s="83">
        <v>664</v>
      </c>
      <c r="F19" s="83">
        <v>8119</v>
      </c>
      <c r="G19" s="83">
        <v>63107</v>
      </c>
      <c r="H19" s="83">
        <v>24038</v>
      </c>
      <c r="I19" s="83">
        <v>1961</v>
      </c>
      <c r="J19" s="83">
        <v>59098</v>
      </c>
      <c r="K19" s="83">
        <v>50</v>
      </c>
      <c r="L19" s="83">
        <v>6453544</v>
      </c>
      <c r="M19" s="83">
        <v>8888</v>
      </c>
    </row>
    <row r="20" spans="1:13" ht="15" customHeight="1" x14ac:dyDescent="0.25">
      <c r="A20" s="82" t="s">
        <v>5</v>
      </c>
      <c r="B20" s="83">
        <v>489993</v>
      </c>
      <c r="C20" s="83">
        <v>159428</v>
      </c>
      <c r="D20" s="83">
        <v>42469</v>
      </c>
      <c r="E20" s="83">
        <v>300462</v>
      </c>
      <c r="F20" s="83">
        <v>39695</v>
      </c>
      <c r="G20" s="83">
        <v>184941</v>
      </c>
      <c r="H20" s="83">
        <v>111129</v>
      </c>
      <c r="I20" s="83">
        <v>3483</v>
      </c>
      <c r="J20" s="83">
        <v>197802</v>
      </c>
      <c r="K20" s="83">
        <v>12</v>
      </c>
      <c r="L20" s="83">
        <v>3480741</v>
      </c>
      <c r="M20" s="83">
        <v>36367</v>
      </c>
    </row>
    <row r="21" spans="1:13" ht="15" customHeight="1" x14ac:dyDescent="0.25">
      <c r="A21" s="82" t="s">
        <v>38</v>
      </c>
      <c r="B21" s="83">
        <v>219731</v>
      </c>
      <c r="C21" s="83">
        <v>172129</v>
      </c>
      <c r="D21" s="83">
        <v>67868</v>
      </c>
      <c r="E21" s="83">
        <v>11121</v>
      </c>
      <c r="F21" s="83">
        <v>50130</v>
      </c>
      <c r="G21" s="83">
        <v>201746</v>
      </c>
      <c r="H21" s="83">
        <v>29379</v>
      </c>
      <c r="I21" s="83">
        <v>6850</v>
      </c>
      <c r="J21" s="83">
        <v>60566</v>
      </c>
      <c r="K21" s="83">
        <v>7</v>
      </c>
      <c r="L21" s="83">
        <v>5284587</v>
      </c>
      <c r="M21" s="83">
        <v>12573</v>
      </c>
    </row>
    <row r="22" spans="1:13" ht="15" customHeight="1" x14ac:dyDescent="0.25">
      <c r="A22" s="82" t="s">
        <v>4</v>
      </c>
      <c r="B22" s="83">
        <v>112461</v>
      </c>
      <c r="C22" s="83">
        <v>90725</v>
      </c>
      <c r="D22" s="83">
        <v>21025</v>
      </c>
      <c r="E22" s="83">
        <v>3301</v>
      </c>
      <c r="F22" s="83">
        <v>39953</v>
      </c>
      <c r="G22" s="83">
        <v>198590</v>
      </c>
      <c r="H22" s="83">
        <v>67029</v>
      </c>
      <c r="I22" s="83">
        <v>3507</v>
      </c>
      <c r="J22" s="83">
        <v>33615</v>
      </c>
      <c r="K22" s="83">
        <v>33</v>
      </c>
      <c r="L22" s="83">
        <v>105689</v>
      </c>
      <c r="M22" s="83">
        <v>15846</v>
      </c>
    </row>
    <row r="23" spans="1:13" ht="15" customHeight="1" x14ac:dyDescent="0.25">
      <c r="A23" s="82" t="s">
        <v>3</v>
      </c>
      <c r="B23" s="83">
        <v>129164</v>
      </c>
      <c r="C23" s="83">
        <v>107559</v>
      </c>
      <c r="D23" s="83">
        <v>18073</v>
      </c>
      <c r="E23" s="83">
        <v>1625</v>
      </c>
      <c r="F23" s="83">
        <v>104407</v>
      </c>
      <c r="G23" s="83">
        <v>210362</v>
      </c>
      <c r="H23" s="83">
        <v>46294</v>
      </c>
      <c r="I23" s="83">
        <v>1608</v>
      </c>
      <c r="J23" s="83">
        <v>15438</v>
      </c>
      <c r="K23" s="83">
        <v>51</v>
      </c>
      <c r="L23" s="83">
        <v>493508</v>
      </c>
      <c r="M23" s="83">
        <v>78801</v>
      </c>
    </row>
    <row r="24" spans="1:13" ht="15" customHeight="1" x14ac:dyDescent="0.25">
      <c r="A24" s="82" t="s">
        <v>2</v>
      </c>
      <c r="B24" s="83">
        <v>402857</v>
      </c>
      <c r="C24" s="83">
        <v>341498</v>
      </c>
      <c r="D24" s="83">
        <v>49899</v>
      </c>
      <c r="E24" s="83">
        <v>2116</v>
      </c>
      <c r="F24" s="83">
        <v>99759</v>
      </c>
      <c r="G24" s="83">
        <v>817452</v>
      </c>
      <c r="H24" s="83">
        <v>60373</v>
      </c>
      <c r="I24" s="83">
        <v>17206</v>
      </c>
      <c r="J24" s="83">
        <v>75455</v>
      </c>
      <c r="K24" s="83">
        <v>18</v>
      </c>
      <c r="L24" s="83">
        <v>4102355</v>
      </c>
      <c r="M24" s="83">
        <v>83891</v>
      </c>
    </row>
    <row r="25" spans="1:13" ht="15" customHeight="1" x14ac:dyDescent="0.25">
      <c r="A25" s="71" t="s">
        <v>1</v>
      </c>
      <c r="B25" s="72">
        <v>617734</v>
      </c>
      <c r="C25" s="72">
        <v>274134</v>
      </c>
      <c r="D25" s="72">
        <v>37001</v>
      </c>
      <c r="E25" s="72">
        <v>107</v>
      </c>
      <c r="F25" s="72">
        <v>283530</v>
      </c>
      <c r="G25" s="72">
        <v>3318025</v>
      </c>
      <c r="H25" s="72">
        <v>138861</v>
      </c>
      <c r="I25" s="72">
        <v>10737</v>
      </c>
      <c r="J25" s="72">
        <v>26337</v>
      </c>
      <c r="K25" s="72">
        <v>93</v>
      </c>
      <c r="L25" s="72">
        <v>778537</v>
      </c>
      <c r="M25" s="72">
        <v>45967</v>
      </c>
    </row>
    <row r="26" spans="1:13" ht="15" customHeight="1" x14ac:dyDescent="0.25">
      <c r="A26" s="88" t="s">
        <v>23</v>
      </c>
      <c r="B26" s="76">
        <f>SUM(B5:B25)</f>
        <v>9333020</v>
      </c>
      <c r="C26" s="76">
        <f t="shared" ref="C26:M26" si="0">SUM(C5:C25)</f>
        <v>5693451</v>
      </c>
      <c r="D26" s="76">
        <f t="shared" si="0"/>
        <v>1636623</v>
      </c>
      <c r="E26" s="76">
        <f t="shared" si="0"/>
        <v>415502</v>
      </c>
      <c r="F26" s="76">
        <f t="shared" si="0"/>
        <v>953117</v>
      </c>
      <c r="G26" s="76">
        <f t="shared" si="0"/>
        <v>6994897</v>
      </c>
      <c r="H26" s="76">
        <f t="shared" si="0"/>
        <v>8727449</v>
      </c>
      <c r="I26" s="76">
        <f t="shared" si="0"/>
        <v>154955</v>
      </c>
      <c r="J26" s="76">
        <f t="shared" si="0"/>
        <v>5436524</v>
      </c>
      <c r="K26" s="76">
        <f t="shared" si="0"/>
        <v>2272</v>
      </c>
      <c r="L26" s="76">
        <f t="shared" si="0"/>
        <v>173380544</v>
      </c>
      <c r="M26" s="76">
        <f t="shared" si="0"/>
        <v>1035083</v>
      </c>
    </row>
    <row r="27" spans="1:13" ht="15" customHeight="1" x14ac:dyDescent="0.25">
      <c r="A27" s="88" t="s">
        <v>228</v>
      </c>
      <c r="B27" s="77">
        <f>+B28+B29</f>
        <v>6332755</v>
      </c>
      <c r="C27" s="77">
        <f t="shared" ref="C27:M27" si="1">+C28+C29</f>
        <v>4059088</v>
      </c>
      <c r="D27" s="77">
        <f t="shared" si="1"/>
        <v>1298358</v>
      </c>
      <c r="E27" s="77">
        <f t="shared" si="1"/>
        <v>13052</v>
      </c>
      <c r="F27" s="77">
        <f t="shared" si="1"/>
        <v>236883</v>
      </c>
      <c r="G27" s="77">
        <f t="shared" si="1"/>
        <v>532390</v>
      </c>
      <c r="H27" s="77">
        <f t="shared" si="1"/>
        <v>7559222</v>
      </c>
      <c r="I27" s="77">
        <f t="shared" si="1"/>
        <v>68418</v>
      </c>
      <c r="J27" s="77">
        <f t="shared" si="1"/>
        <v>4528169</v>
      </c>
      <c r="K27" s="77">
        <f t="shared" si="1"/>
        <v>1645</v>
      </c>
      <c r="L27" s="77">
        <f t="shared" si="1"/>
        <v>131324578</v>
      </c>
      <c r="M27" s="77">
        <f t="shared" si="1"/>
        <v>518584</v>
      </c>
    </row>
    <row r="28" spans="1:13" ht="15" customHeight="1" x14ac:dyDescent="0.25">
      <c r="A28" s="92" t="s">
        <v>229</v>
      </c>
      <c r="B28" s="79">
        <f>+B5+B6+B7+B12</f>
        <v>3636425</v>
      </c>
      <c r="C28" s="79">
        <f t="shared" ref="C28:M28" si="2">+C5+C6+C7+C12</f>
        <v>2443216</v>
      </c>
      <c r="D28" s="79">
        <f t="shared" si="2"/>
        <v>751999</v>
      </c>
      <c r="E28" s="79">
        <f t="shared" si="2"/>
        <v>8781</v>
      </c>
      <c r="F28" s="79">
        <f t="shared" si="2"/>
        <v>164431</v>
      </c>
      <c r="G28" s="79">
        <f t="shared" si="2"/>
        <v>276094</v>
      </c>
      <c r="H28" s="79">
        <f t="shared" si="2"/>
        <v>5634848</v>
      </c>
      <c r="I28" s="79">
        <f t="shared" si="2"/>
        <v>38567</v>
      </c>
      <c r="J28" s="79">
        <f t="shared" si="2"/>
        <v>1049604</v>
      </c>
      <c r="K28" s="79">
        <f t="shared" si="2"/>
        <v>596</v>
      </c>
      <c r="L28" s="79">
        <f t="shared" si="2"/>
        <v>35934079</v>
      </c>
      <c r="M28" s="79">
        <f t="shared" si="2"/>
        <v>306615</v>
      </c>
    </row>
    <row r="29" spans="1:13" ht="15" customHeight="1" x14ac:dyDescent="0.25">
      <c r="A29" s="92" t="s">
        <v>230</v>
      </c>
      <c r="B29" s="79">
        <f>+B8+B9+B10+B11+B13</f>
        <v>2696330</v>
      </c>
      <c r="C29" s="79">
        <f t="shared" ref="C29:M29" si="3">+C8+C9+C10+C11+C13</f>
        <v>1615872</v>
      </c>
      <c r="D29" s="79">
        <f t="shared" si="3"/>
        <v>546359</v>
      </c>
      <c r="E29" s="79">
        <f t="shared" si="3"/>
        <v>4271</v>
      </c>
      <c r="F29" s="79">
        <f t="shared" si="3"/>
        <v>72452</v>
      </c>
      <c r="G29" s="79">
        <f t="shared" si="3"/>
        <v>256296</v>
      </c>
      <c r="H29" s="79">
        <f t="shared" si="3"/>
        <v>1924374</v>
      </c>
      <c r="I29" s="79">
        <f t="shared" si="3"/>
        <v>29851</v>
      </c>
      <c r="J29" s="79">
        <f t="shared" si="3"/>
        <v>3478565</v>
      </c>
      <c r="K29" s="79">
        <f t="shared" si="3"/>
        <v>1049</v>
      </c>
      <c r="L29" s="79">
        <f t="shared" si="3"/>
        <v>95390499</v>
      </c>
      <c r="M29" s="79">
        <f t="shared" si="3"/>
        <v>211969</v>
      </c>
    </row>
    <row r="30" spans="1:13" ht="15" customHeight="1" x14ac:dyDescent="0.25">
      <c r="A30" s="88" t="s">
        <v>39</v>
      </c>
      <c r="B30" s="77">
        <f>+B14+B15+B16+B17</f>
        <v>797625</v>
      </c>
      <c r="C30" s="77">
        <f t="shared" ref="C30:M30" si="4">+C14+C15+C16+C17</f>
        <v>385875</v>
      </c>
      <c r="D30" s="77">
        <f t="shared" si="4"/>
        <v>72381</v>
      </c>
      <c r="E30" s="77">
        <f t="shared" si="4"/>
        <v>82764</v>
      </c>
      <c r="F30" s="77">
        <f t="shared" si="4"/>
        <v>74205</v>
      </c>
      <c r="G30" s="77">
        <f t="shared" si="4"/>
        <v>1263551</v>
      </c>
      <c r="H30" s="77">
        <f t="shared" si="4"/>
        <v>599221</v>
      </c>
      <c r="I30" s="77">
        <f t="shared" si="4"/>
        <v>33268</v>
      </c>
      <c r="J30" s="77">
        <f t="shared" si="4"/>
        <v>342886</v>
      </c>
      <c r="K30" s="77">
        <f t="shared" si="4"/>
        <v>303</v>
      </c>
      <c r="L30" s="77">
        <f t="shared" si="4"/>
        <v>14583270</v>
      </c>
      <c r="M30" s="77">
        <f t="shared" si="4"/>
        <v>203370</v>
      </c>
    </row>
    <row r="31" spans="1:13" ht="15" customHeight="1" x14ac:dyDescent="0.25">
      <c r="A31" s="88" t="s">
        <v>231</v>
      </c>
      <c r="B31" s="77">
        <f>+B32+B33</f>
        <v>2202640</v>
      </c>
      <c r="C31" s="77">
        <f t="shared" ref="C31:M31" si="5">+C32+C33</f>
        <v>1248488</v>
      </c>
      <c r="D31" s="77">
        <f t="shared" si="5"/>
        <v>265884</v>
      </c>
      <c r="E31" s="77">
        <f t="shared" si="5"/>
        <v>319686</v>
      </c>
      <c r="F31" s="77">
        <f t="shared" si="5"/>
        <v>642029</v>
      </c>
      <c r="G31" s="77">
        <f t="shared" si="5"/>
        <v>5198956</v>
      </c>
      <c r="H31" s="77">
        <f t="shared" si="5"/>
        <v>569006</v>
      </c>
      <c r="I31" s="77">
        <f t="shared" si="5"/>
        <v>53269</v>
      </c>
      <c r="J31" s="77">
        <f t="shared" si="5"/>
        <v>565469</v>
      </c>
      <c r="K31" s="77">
        <f t="shared" si="5"/>
        <v>324</v>
      </c>
      <c r="L31" s="77">
        <f t="shared" si="5"/>
        <v>27472696</v>
      </c>
      <c r="M31" s="77">
        <f t="shared" si="5"/>
        <v>313129</v>
      </c>
    </row>
    <row r="32" spans="1:13" ht="15" customHeight="1" x14ac:dyDescent="0.25">
      <c r="A32" s="92" t="s">
        <v>59</v>
      </c>
      <c r="B32" s="79">
        <f>+B18+B19+B20+B21+B22+B23</f>
        <v>1182049</v>
      </c>
      <c r="C32" s="79">
        <f t="shared" ref="C32:M32" si="6">+C18+C19+C20+C21+C22+C23</f>
        <v>632856</v>
      </c>
      <c r="D32" s="79">
        <f t="shared" si="6"/>
        <v>178984</v>
      </c>
      <c r="E32" s="79">
        <f t="shared" si="6"/>
        <v>317463</v>
      </c>
      <c r="F32" s="79">
        <f t="shared" si="6"/>
        <v>258740</v>
      </c>
      <c r="G32" s="79">
        <f t="shared" si="6"/>
        <v>1063479</v>
      </c>
      <c r="H32" s="79">
        <f t="shared" si="6"/>
        <v>369772</v>
      </c>
      <c r="I32" s="79">
        <f t="shared" si="6"/>
        <v>25326</v>
      </c>
      <c r="J32" s="79">
        <f t="shared" si="6"/>
        <v>463677</v>
      </c>
      <c r="K32" s="79">
        <f t="shared" si="6"/>
        <v>213</v>
      </c>
      <c r="L32" s="79">
        <f t="shared" si="6"/>
        <v>22591804</v>
      </c>
      <c r="M32" s="79">
        <f t="shared" si="6"/>
        <v>183271</v>
      </c>
    </row>
    <row r="33" spans="1:13" ht="15" customHeight="1" x14ac:dyDescent="0.25">
      <c r="A33" s="80" t="s">
        <v>60</v>
      </c>
      <c r="B33" s="81">
        <f>+B24+B25</f>
        <v>1020591</v>
      </c>
      <c r="C33" s="81">
        <f t="shared" ref="C33:M33" si="7">+C24+C25</f>
        <v>615632</v>
      </c>
      <c r="D33" s="81">
        <f t="shared" si="7"/>
        <v>86900</v>
      </c>
      <c r="E33" s="81">
        <f t="shared" si="7"/>
        <v>2223</v>
      </c>
      <c r="F33" s="81">
        <f t="shared" si="7"/>
        <v>383289</v>
      </c>
      <c r="G33" s="81">
        <f t="shared" si="7"/>
        <v>4135477</v>
      </c>
      <c r="H33" s="81">
        <f t="shared" si="7"/>
        <v>199234</v>
      </c>
      <c r="I33" s="81">
        <f t="shared" si="7"/>
        <v>27943</v>
      </c>
      <c r="J33" s="81">
        <f t="shared" si="7"/>
        <v>101792</v>
      </c>
      <c r="K33" s="81">
        <f t="shared" si="7"/>
        <v>111</v>
      </c>
      <c r="L33" s="81">
        <f t="shared" si="7"/>
        <v>4880892</v>
      </c>
      <c r="M33" s="81">
        <f t="shared" si="7"/>
        <v>129858</v>
      </c>
    </row>
    <row r="34" spans="1:13" ht="15" customHeight="1" x14ac:dyDescent="0.35">
      <c r="A34" s="418" t="s">
        <v>293</v>
      </c>
      <c r="B34" s="419"/>
      <c r="C34" s="419"/>
      <c r="D34" s="419"/>
      <c r="E34" s="419"/>
      <c r="F34" s="419"/>
      <c r="G34" s="419"/>
      <c r="H34" s="419"/>
      <c r="I34" s="419"/>
      <c r="J34" s="419"/>
      <c r="K34" s="179"/>
      <c r="L34" s="179"/>
      <c r="M34" s="179"/>
    </row>
    <row r="35" spans="1:13" ht="15" customHeight="1" x14ac:dyDescent="0.35">
      <c r="A35" s="413" t="s">
        <v>368</v>
      </c>
      <c r="B35" s="413"/>
      <c r="C35" s="413"/>
      <c r="D35" s="417"/>
      <c r="E35" s="417"/>
      <c r="F35" s="417"/>
      <c r="G35" s="417"/>
      <c r="H35" s="417"/>
      <c r="I35" s="417"/>
      <c r="J35" s="417"/>
      <c r="K35" s="176"/>
      <c r="L35" s="176"/>
      <c r="M35" s="176"/>
    </row>
  </sheetData>
  <mergeCells count="5">
    <mergeCell ref="A1:M1"/>
    <mergeCell ref="B2:M2"/>
    <mergeCell ref="A3:A4"/>
    <mergeCell ref="A35:J35"/>
    <mergeCell ref="A34:J34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R7"/>
  <sheetViews>
    <sheetView showGridLines="0" zoomScale="120" zoomScaleNormal="120" workbookViewId="0">
      <selection activeCell="G11" sqref="G11"/>
    </sheetView>
  </sheetViews>
  <sheetFormatPr defaultColWidth="9.1796875" defaultRowHeight="10.5" x14ac:dyDescent="0.25"/>
  <cols>
    <col min="1" max="1" width="17.26953125" style="14" customWidth="1"/>
    <col min="2" max="3" width="8.7265625" style="14" customWidth="1"/>
    <col min="4" max="5" width="6.7265625" style="14" customWidth="1"/>
    <col min="6" max="6" width="9.26953125" style="14" customWidth="1"/>
    <col min="7" max="7" width="3.26953125" style="14" customWidth="1"/>
    <col min="8" max="9" width="8.7265625" style="14" customWidth="1"/>
    <col min="10" max="11" width="6.7265625" style="14" customWidth="1"/>
    <col min="12" max="12" width="9" style="14" customWidth="1"/>
    <col min="13" max="13" width="3" style="14" customWidth="1"/>
    <col min="14" max="15" width="8.7265625" style="14" customWidth="1"/>
    <col min="16" max="17" width="6.7265625" style="14" customWidth="1"/>
    <col min="18" max="18" width="9.453125" style="14" customWidth="1"/>
    <col min="19" max="16384" width="9.1796875" style="14"/>
  </cols>
  <sheetData>
    <row r="1" spans="1:18" ht="15" customHeight="1" x14ac:dyDescent="0.25">
      <c r="A1" s="420" t="s">
        <v>349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</row>
    <row r="2" spans="1:18" ht="19.5" customHeight="1" x14ac:dyDescent="0.25">
      <c r="A2" s="393" t="s">
        <v>89</v>
      </c>
      <c r="B2" s="399" t="s">
        <v>46</v>
      </c>
      <c r="C2" s="399"/>
      <c r="D2" s="399"/>
      <c r="E2" s="399"/>
      <c r="F2" s="399"/>
      <c r="G2" s="139"/>
      <c r="H2" s="396" t="s">
        <v>88</v>
      </c>
      <c r="I2" s="396"/>
      <c r="J2" s="396"/>
      <c r="K2" s="396"/>
      <c r="L2" s="396"/>
      <c r="M2" s="140"/>
      <c r="N2" s="396" t="s">
        <v>87</v>
      </c>
      <c r="O2" s="396"/>
      <c r="P2" s="396"/>
      <c r="Q2" s="396"/>
      <c r="R2" s="396"/>
    </row>
    <row r="3" spans="1:18" ht="19.5" customHeight="1" x14ac:dyDescent="0.25">
      <c r="A3" s="394"/>
      <c r="B3" s="422" t="s">
        <v>48</v>
      </c>
      <c r="C3" s="422"/>
      <c r="D3" s="422" t="s">
        <v>86</v>
      </c>
      <c r="E3" s="422"/>
      <c r="F3" s="423" t="s">
        <v>52</v>
      </c>
      <c r="G3" s="102"/>
      <c r="H3" s="422" t="s">
        <v>48</v>
      </c>
      <c r="I3" s="422"/>
      <c r="J3" s="422" t="s">
        <v>43</v>
      </c>
      <c r="K3" s="422"/>
      <c r="L3" s="423" t="s">
        <v>52</v>
      </c>
      <c r="M3" s="110"/>
      <c r="N3" s="422" t="s">
        <v>48</v>
      </c>
      <c r="O3" s="422"/>
      <c r="P3" s="422" t="s">
        <v>43</v>
      </c>
      <c r="Q3" s="422"/>
      <c r="R3" s="423" t="s">
        <v>52</v>
      </c>
    </row>
    <row r="4" spans="1:18" ht="19.5" customHeight="1" x14ac:dyDescent="0.25">
      <c r="A4" s="395"/>
      <c r="B4" s="301">
        <v>2020</v>
      </c>
      <c r="C4" s="301">
        <v>2010</v>
      </c>
      <c r="D4" s="301">
        <v>2020</v>
      </c>
      <c r="E4" s="301">
        <v>2010</v>
      </c>
      <c r="F4" s="389"/>
      <c r="G4" s="301"/>
      <c r="H4" s="301">
        <v>2020</v>
      </c>
      <c r="I4" s="301">
        <v>2010</v>
      </c>
      <c r="J4" s="301">
        <v>2020</v>
      </c>
      <c r="K4" s="301">
        <v>2010</v>
      </c>
      <c r="L4" s="389"/>
      <c r="M4" s="307"/>
      <c r="N4" s="304">
        <v>2020</v>
      </c>
      <c r="O4" s="304">
        <v>2010</v>
      </c>
      <c r="P4" s="301">
        <v>2020</v>
      </c>
      <c r="Q4" s="301">
        <v>2010</v>
      </c>
      <c r="R4" s="389"/>
    </row>
    <row r="5" spans="1:18" s="15" customFormat="1" ht="21" customHeight="1" x14ac:dyDescent="0.25">
      <c r="A5" s="355" t="s">
        <v>85</v>
      </c>
      <c r="B5" s="356">
        <v>1114131</v>
      </c>
      <c r="C5" s="356">
        <v>1603709</v>
      </c>
      <c r="D5" s="357">
        <f>B5/B7*100</f>
        <v>98.332602250792789</v>
      </c>
      <c r="E5" s="357">
        <f>C5/C7*100</f>
        <v>98.940393020105077</v>
      </c>
      <c r="F5" s="357">
        <f>(B5-C5)/C5*100</f>
        <v>-30.527857610077643</v>
      </c>
      <c r="G5" s="357"/>
      <c r="H5" s="356">
        <v>1459588</v>
      </c>
      <c r="I5" s="356">
        <v>2932651</v>
      </c>
      <c r="J5" s="357">
        <f>H5/H7*100</f>
        <v>52.973043989836469</v>
      </c>
      <c r="K5" s="357">
        <f>I5/I7*100</f>
        <v>75.7643342873249</v>
      </c>
      <c r="L5" s="358">
        <f>(H5-I5)/I5*100</f>
        <v>-50.229740940875679</v>
      </c>
      <c r="M5" s="358"/>
      <c r="N5" s="356">
        <v>145506354</v>
      </c>
      <c r="O5" s="356">
        <v>200904955</v>
      </c>
      <c r="P5" s="357">
        <f>N5/N7*100</f>
        <v>67.953041427100629</v>
      </c>
      <c r="Q5" s="357">
        <f>O5/O7*100</f>
        <v>80.103714806868282</v>
      </c>
      <c r="R5" s="358">
        <f>(N5-O5)/O5*100</f>
        <v>-27.57453194720857</v>
      </c>
    </row>
    <row r="6" spans="1:18" s="15" customFormat="1" ht="21" customHeight="1" x14ac:dyDescent="0.25">
      <c r="A6" s="354" t="s">
        <v>84</v>
      </c>
      <c r="B6" s="141">
        <v>187476</v>
      </c>
      <c r="C6" s="141">
        <v>221671</v>
      </c>
      <c r="D6" s="142">
        <f>B6/B7*100</f>
        <v>16.546530829471244</v>
      </c>
      <c r="E6" s="142">
        <f>C6/C7*100</f>
        <v>13.67593239244758</v>
      </c>
      <c r="F6" s="142">
        <f>(B6-C6)/C6*100</f>
        <v>-15.42601422829328</v>
      </c>
      <c r="G6" s="142"/>
      <c r="H6" s="144">
        <v>1295753</v>
      </c>
      <c r="I6" s="144">
        <v>938103</v>
      </c>
      <c r="J6" s="142">
        <f>H6/H7*100</f>
        <v>47.026956010163531</v>
      </c>
      <c r="K6" s="142">
        <f>I6/I7*100</f>
        <v>24.2356657126751</v>
      </c>
      <c r="L6" s="143">
        <f>(H6-I6)/I6*100</f>
        <v>38.124811454605727</v>
      </c>
      <c r="M6" s="143"/>
      <c r="N6" s="141">
        <v>68621448</v>
      </c>
      <c r="O6" s="141">
        <v>49901085</v>
      </c>
      <c r="P6" s="142">
        <f>N6/N7*100</f>
        <v>32.046958572899378</v>
      </c>
      <c r="Q6" s="142">
        <f>O6/O7*100</f>
        <v>19.896285193131714</v>
      </c>
      <c r="R6" s="143">
        <f>(N6-O6)/O6*100</f>
        <v>37.514941809381497</v>
      </c>
    </row>
    <row r="7" spans="1:18" ht="21" customHeight="1" x14ac:dyDescent="0.25">
      <c r="A7" s="145" t="s">
        <v>0</v>
      </c>
      <c r="B7" s="134">
        <v>1133023</v>
      </c>
      <c r="C7" s="134">
        <v>1620884</v>
      </c>
      <c r="D7" s="128"/>
      <c r="E7" s="128"/>
      <c r="F7" s="126">
        <f>(B7-C7)/C7*100</f>
        <v>-30.098452449404149</v>
      </c>
      <c r="G7" s="126"/>
      <c r="H7" s="134">
        <f>SUM(H5:H6)</f>
        <v>2755341</v>
      </c>
      <c r="I7" s="134">
        <f>SUM(I5:I6)</f>
        <v>3870754</v>
      </c>
      <c r="J7" s="128">
        <f>J5+J6</f>
        <v>100</v>
      </c>
      <c r="K7" s="128">
        <f>K5+K6</f>
        <v>100</v>
      </c>
      <c r="L7" s="128">
        <f>(H7-I7)/I7*100</f>
        <v>-28.816426980376431</v>
      </c>
      <c r="M7" s="128"/>
      <c r="N7" s="134">
        <f>SUM(N5:N6)</f>
        <v>214127802</v>
      </c>
      <c r="O7" s="134">
        <f>SUM(O5:O6)</f>
        <v>250806040</v>
      </c>
      <c r="P7" s="128">
        <f>P5+P6</f>
        <v>100</v>
      </c>
      <c r="Q7" s="128">
        <f>Q5+Q6</f>
        <v>100</v>
      </c>
      <c r="R7" s="128">
        <f>(N7-O7)/O7*100</f>
        <v>-14.624144617888787</v>
      </c>
    </row>
  </sheetData>
  <mergeCells count="14">
    <mergeCell ref="A1:R1"/>
    <mergeCell ref="A2:A4"/>
    <mergeCell ref="B2:F2"/>
    <mergeCell ref="H2:L2"/>
    <mergeCell ref="N2:R2"/>
    <mergeCell ref="B3:C3"/>
    <mergeCell ref="D3:E3"/>
    <mergeCell ref="H3:I3"/>
    <mergeCell ref="J3:K3"/>
    <mergeCell ref="N3:O3"/>
    <mergeCell ref="P3:Q3"/>
    <mergeCell ref="F3:F4"/>
    <mergeCell ref="L3:L4"/>
    <mergeCell ref="R3:R4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>
    <tabColor theme="0" tint="-0.14999847407452621"/>
    <pageSetUpPr fitToPage="1"/>
  </sheetPr>
  <dimension ref="A1:M33"/>
  <sheetViews>
    <sheetView showGridLines="0" zoomScaleNormal="100" zoomScaleSheetLayoutView="80" workbookViewId="0">
      <selection activeCell="C30" sqref="C30"/>
    </sheetView>
  </sheetViews>
  <sheetFormatPr defaultColWidth="9.1796875" defaultRowHeight="15" customHeight="1" x14ac:dyDescent="0.25"/>
  <cols>
    <col min="1" max="1" width="25.26953125" style="1" customWidth="1"/>
    <col min="2" max="6" width="12.7265625" style="1" customWidth="1"/>
    <col min="7" max="7" width="3.7265625" style="1" customWidth="1"/>
    <col min="8" max="12" width="12.7265625" style="1" customWidth="1"/>
    <col min="13" max="16384" width="9.1796875" style="1"/>
  </cols>
  <sheetData>
    <row r="1" spans="1:12" s="252" customFormat="1" ht="18.75" customHeight="1" x14ac:dyDescent="0.3">
      <c r="A1" s="366" t="s">
        <v>350</v>
      </c>
      <c r="B1" s="366"/>
      <c r="C1" s="366"/>
      <c r="D1" s="366"/>
      <c r="E1" s="366"/>
      <c r="F1" s="366"/>
      <c r="G1" s="366"/>
      <c r="H1" s="366"/>
      <c r="I1" s="366"/>
      <c r="J1" s="10"/>
      <c r="K1" s="10"/>
      <c r="L1" s="10"/>
    </row>
    <row r="2" spans="1:12" ht="15" customHeight="1" x14ac:dyDescent="0.25">
      <c r="A2" s="424" t="s">
        <v>51</v>
      </c>
      <c r="B2" s="412" t="s">
        <v>88</v>
      </c>
      <c r="C2" s="412"/>
      <c r="D2" s="412"/>
      <c r="E2" s="412"/>
      <c r="F2" s="412"/>
      <c r="G2" s="173"/>
      <c r="H2" s="412" t="s">
        <v>254</v>
      </c>
      <c r="I2" s="412"/>
      <c r="J2" s="412"/>
      <c r="K2" s="412"/>
      <c r="L2" s="412"/>
    </row>
    <row r="3" spans="1:12" ht="48" customHeight="1" x14ac:dyDescent="0.25">
      <c r="A3" s="425"/>
      <c r="B3" s="263" t="s">
        <v>302</v>
      </c>
      <c r="C3" s="263" t="s">
        <v>303</v>
      </c>
      <c r="D3" s="263" t="s">
        <v>304</v>
      </c>
      <c r="E3" s="263" t="s">
        <v>305</v>
      </c>
      <c r="F3" s="263" t="s">
        <v>306</v>
      </c>
      <c r="G3" s="264"/>
      <c r="H3" s="263" t="s">
        <v>302</v>
      </c>
      <c r="I3" s="263" t="s">
        <v>303</v>
      </c>
      <c r="J3" s="263" t="s">
        <v>304</v>
      </c>
      <c r="K3" s="263" t="s">
        <v>305</v>
      </c>
      <c r="L3" s="263" t="s">
        <v>306</v>
      </c>
    </row>
    <row r="4" spans="1:12" ht="15.75" customHeight="1" x14ac:dyDescent="0.25">
      <c r="A4" s="82" t="s">
        <v>33</v>
      </c>
      <c r="B4" s="83">
        <f>C4+D4+E4+F4</f>
        <v>73494</v>
      </c>
      <c r="C4" s="83">
        <v>51064</v>
      </c>
      <c r="D4" s="83">
        <v>6180</v>
      </c>
      <c r="E4" s="83">
        <v>15397</v>
      </c>
      <c r="F4" s="83">
        <v>853</v>
      </c>
      <c r="G4" s="83"/>
      <c r="H4" s="83">
        <f>I4+J4+K4+L4</f>
        <v>13845903.625</v>
      </c>
      <c r="I4" s="83">
        <v>9799357.75</v>
      </c>
      <c r="J4" s="83">
        <v>1133169.625</v>
      </c>
      <c r="K4" s="83">
        <v>2757905</v>
      </c>
      <c r="L4" s="83">
        <v>155471.25</v>
      </c>
    </row>
    <row r="5" spans="1:12" ht="15.75" customHeight="1" x14ac:dyDescent="0.25">
      <c r="A5" s="82" t="s">
        <v>13</v>
      </c>
      <c r="B5" s="83">
        <f t="shared" ref="B5:B24" si="0">C5+D5+E5+F5</f>
        <v>3895</v>
      </c>
      <c r="C5" s="83">
        <v>2461</v>
      </c>
      <c r="D5" s="83">
        <v>285</v>
      </c>
      <c r="E5" s="83">
        <v>1126</v>
      </c>
      <c r="F5" s="83">
        <v>23</v>
      </c>
      <c r="G5" s="83"/>
      <c r="H5" s="83">
        <f t="shared" ref="H5:H24" si="1">I5+J5+K5+L5</f>
        <v>680500.875</v>
      </c>
      <c r="I5" s="83">
        <v>488678.875</v>
      </c>
      <c r="J5" s="83">
        <v>45735.125</v>
      </c>
      <c r="K5" s="83">
        <v>144304.375</v>
      </c>
      <c r="L5" s="83">
        <v>1782.5</v>
      </c>
    </row>
    <row r="6" spans="1:12" ht="15.75" customHeight="1" x14ac:dyDescent="0.25">
      <c r="A6" s="82" t="s">
        <v>10</v>
      </c>
      <c r="B6" s="83">
        <f t="shared" si="0"/>
        <v>65625</v>
      </c>
      <c r="C6" s="83">
        <v>45480</v>
      </c>
      <c r="D6" s="83">
        <v>4568</v>
      </c>
      <c r="E6" s="83">
        <v>14703</v>
      </c>
      <c r="F6" s="83">
        <v>874</v>
      </c>
      <c r="G6" s="83"/>
      <c r="H6" s="83">
        <f t="shared" si="1"/>
        <v>12009260.5</v>
      </c>
      <c r="I6" s="83">
        <v>8140830.25</v>
      </c>
      <c r="J6" s="83">
        <v>872696.375</v>
      </c>
      <c r="K6" s="83">
        <v>2839265.75</v>
      </c>
      <c r="L6" s="83">
        <v>156468.125</v>
      </c>
    </row>
    <row r="7" spans="1:12" ht="15.75" customHeight="1" x14ac:dyDescent="0.25">
      <c r="A7" s="82" t="s">
        <v>41</v>
      </c>
      <c r="B7" s="83">
        <f t="shared" si="0"/>
        <v>33987</v>
      </c>
      <c r="C7" s="83">
        <v>19281</v>
      </c>
      <c r="D7" s="83">
        <v>4662</v>
      </c>
      <c r="E7" s="83">
        <v>8688</v>
      </c>
      <c r="F7" s="83">
        <v>1356</v>
      </c>
      <c r="G7" s="83"/>
      <c r="H7" s="83">
        <f t="shared" si="1"/>
        <v>6634047.75</v>
      </c>
      <c r="I7" s="83">
        <v>4173844.25</v>
      </c>
      <c r="J7" s="83">
        <v>792301.625</v>
      </c>
      <c r="K7" s="83">
        <v>1398613.625</v>
      </c>
      <c r="L7" s="83">
        <v>269288.25</v>
      </c>
    </row>
    <row r="8" spans="1:12" ht="15.75" customHeight="1" x14ac:dyDescent="0.25">
      <c r="A8" s="82" t="s">
        <v>42</v>
      </c>
      <c r="B8" s="83">
        <f t="shared" si="0"/>
        <v>26173</v>
      </c>
      <c r="C8" s="83">
        <v>13907</v>
      </c>
      <c r="D8" s="83">
        <v>2445</v>
      </c>
      <c r="E8" s="83">
        <v>7127</v>
      </c>
      <c r="F8" s="83">
        <v>2694</v>
      </c>
      <c r="G8" s="83"/>
      <c r="H8" s="83">
        <f t="shared" si="1"/>
        <v>2864727.875</v>
      </c>
      <c r="I8" s="83">
        <v>2022140</v>
      </c>
      <c r="J8" s="83">
        <v>204661.25</v>
      </c>
      <c r="K8" s="83">
        <v>449139.625</v>
      </c>
      <c r="L8" s="83">
        <v>188787</v>
      </c>
    </row>
    <row r="9" spans="1:12" ht="15.75" customHeight="1" x14ac:dyDescent="0.25">
      <c r="A9" s="82" t="s">
        <v>34</v>
      </c>
      <c r="B9" s="83">
        <f t="shared" si="0"/>
        <v>115896</v>
      </c>
      <c r="C9" s="83">
        <v>81832</v>
      </c>
      <c r="D9" s="83">
        <v>8657</v>
      </c>
      <c r="E9" s="83">
        <v>16646</v>
      </c>
      <c r="F9" s="83">
        <v>8761</v>
      </c>
      <c r="G9" s="83"/>
      <c r="H9" s="83">
        <f t="shared" si="1"/>
        <v>13355032.125</v>
      </c>
      <c r="I9" s="83">
        <v>9489254.625</v>
      </c>
      <c r="J9" s="83">
        <v>1021751.5</v>
      </c>
      <c r="K9" s="83">
        <v>1984076.875</v>
      </c>
      <c r="L9" s="83">
        <v>859949.125</v>
      </c>
    </row>
    <row r="10" spans="1:12" ht="15.75" customHeight="1" x14ac:dyDescent="0.25">
      <c r="A10" s="82" t="s">
        <v>22</v>
      </c>
      <c r="B10" s="83">
        <f t="shared" si="0"/>
        <v>23343</v>
      </c>
      <c r="C10" s="83">
        <v>16083</v>
      </c>
      <c r="D10" s="83">
        <v>1729</v>
      </c>
      <c r="E10" s="83">
        <v>3962</v>
      </c>
      <c r="F10" s="83">
        <v>1569</v>
      </c>
      <c r="G10" s="83"/>
      <c r="H10" s="83">
        <f t="shared" si="1"/>
        <v>2823314.75</v>
      </c>
      <c r="I10" s="83">
        <v>1917682.75</v>
      </c>
      <c r="J10" s="83">
        <v>211630.375</v>
      </c>
      <c r="K10" s="83">
        <v>519200.125</v>
      </c>
      <c r="L10" s="83">
        <v>174801.5</v>
      </c>
    </row>
    <row r="11" spans="1:12" ht="15.75" customHeight="1" x14ac:dyDescent="0.25">
      <c r="A11" s="82" t="s">
        <v>9</v>
      </c>
      <c r="B11" s="83">
        <f t="shared" si="0"/>
        <v>16453</v>
      </c>
      <c r="C11" s="83">
        <v>12664</v>
      </c>
      <c r="D11" s="83">
        <v>991</v>
      </c>
      <c r="E11" s="83">
        <v>2660</v>
      </c>
      <c r="F11" s="83">
        <v>138</v>
      </c>
      <c r="G11" s="83"/>
      <c r="H11" s="83">
        <f t="shared" si="1"/>
        <v>2258191.5</v>
      </c>
      <c r="I11" s="83">
        <v>1816169</v>
      </c>
      <c r="J11" s="83">
        <v>111633.375</v>
      </c>
      <c r="K11" s="83">
        <v>318802</v>
      </c>
      <c r="L11" s="83">
        <v>11587.125</v>
      </c>
    </row>
    <row r="12" spans="1:12" ht="15.75" customHeight="1" x14ac:dyDescent="0.25">
      <c r="A12" s="82" t="s">
        <v>21</v>
      </c>
      <c r="B12" s="83">
        <f t="shared" si="0"/>
        <v>75093</v>
      </c>
      <c r="C12" s="83">
        <v>52629</v>
      </c>
      <c r="D12" s="83">
        <v>5974</v>
      </c>
      <c r="E12" s="83">
        <v>13144</v>
      </c>
      <c r="F12" s="83">
        <v>3346</v>
      </c>
      <c r="G12" s="83"/>
      <c r="H12" s="83">
        <f t="shared" si="1"/>
        <v>10697675.875</v>
      </c>
      <c r="I12" s="83">
        <v>7702969.125</v>
      </c>
      <c r="J12" s="83">
        <v>822509.5</v>
      </c>
      <c r="K12" s="83">
        <v>1774140</v>
      </c>
      <c r="L12" s="83">
        <v>398057.25</v>
      </c>
    </row>
    <row r="13" spans="1:12" ht="15.75" customHeight="1" x14ac:dyDescent="0.25">
      <c r="A13" s="82" t="s">
        <v>35</v>
      </c>
      <c r="B13" s="83">
        <f t="shared" si="0"/>
        <v>70316</v>
      </c>
      <c r="C13" s="83">
        <v>50478</v>
      </c>
      <c r="D13" s="83">
        <v>5027</v>
      </c>
      <c r="E13" s="83">
        <v>13526</v>
      </c>
      <c r="F13" s="83">
        <v>1285</v>
      </c>
      <c r="G13" s="83"/>
      <c r="H13" s="83">
        <f t="shared" si="1"/>
        <v>7494357.375</v>
      </c>
      <c r="I13" s="83">
        <v>5728925.25</v>
      </c>
      <c r="J13" s="83">
        <v>474878.5</v>
      </c>
      <c r="K13" s="83">
        <v>1181950.375</v>
      </c>
      <c r="L13" s="83">
        <v>108603.25</v>
      </c>
    </row>
    <row r="14" spans="1:12" ht="15.75" customHeight="1" x14ac:dyDescent="0.25">
      <c r="A14" s="82" t="s">
        <v>8</v>
      </c>
      <c r="B14" s="83">
        <f t="shared" si="0"/>
        <v>35956</v>
      </c>
      <c r="C14" s="83">
        <v>26364</v>
      </c>
      <c r="D14" s="83">
        <v>2583</v>
      </c>
      <c r="E14" s="83">
        <v>6455</v>
      </c>
      <c r="F14" s="83">
        <v>554</v>
      </c>
      <c r="G14" s="83"/>
      <c r="H14" s="83">
        <f t="shared" si="1"/>
        <v>2889348.75</v>
      </c>
      <c r="I14" s="83">
        <v>2211379.625</v>
      </c>
      <c r="J14" s="83">
        <v>190159.875</v>
      </c>
      <c r="K14" s="83">
        <v>451804.75</v>
      </c>
      <c r="L14" s="83">
        <v>36004.5</v>
      </c>
    </row>
    <row r="15" spans="1:12" ht="15.75" customHeight="1" x14ac:dyDescent="0.25">
      <c r="A15" s="82" t="s">
        <v>36</v>
      </c>
      <c r="B15" s="83">
        <f t="shared" si="0"/>
        <v>43297</v>
      </c>
      <c r="C15" s="83">
        <v>33210</v>
      </c>
      <c r="D15" s="83">
        <v>2879</v>
      </c>
      <c r="E15" s="83">
        <v>6425</v>
      </c>
      <c r="F15" s="83">
        <v>783</v>
      </c>
      <c r="G15" s="83"/>
      <c r="H15" s="83">
        <f t="shared" si="1"/>
        <v>3617320.375</v>
      </c>
      <c r="I15" s="83">
        <v>2821919.25</v>
      </c>
      <c r="J15" s="83">
        <v>245860.875</v>
      </c>
      <c r="K15" s="83">
        <v>489510.875</v>
      </c>
      <c r="L15" s="83">
        <v>60029.375</v>
      </c>
    </row>
    <row r="16" spans="1:12" ht="15.75" customHeight="1" x14ac:dyDescent="0.25">
      <c r="A16" s="82" t="s">
        <v>7</v>
      </c>
      <c r="B16" s="83">
        <f t="shared" si="0"/>
        <v>84063</v>
      </c>
      <c r="C16" s="83">
        <v>64898</v>
      </c>
      <c r="D16" s="83">
        <v>5152</v>
      </c>
      <c r="E16" s="83">
        <v>10468</v>
      </c>
      <c r="F16" s="83">
        <v>3545</v>
      </c>
      <c r="G16" s="83"/>
      <c r="H16" s="83">
        <f t="shared" si="1"/>
        <v>7699538.625</v>
      </c>
      <c r="I16" s="83">
        <v>6360493.75</v>
      </c>
      <c r="J16" s="83">
        <v>388597.625</v>
      </c>
      <c r="K16" s="83">
        <v>731838.25</v>
      </c>
      <c r="L16" s="83">
        <v>218609</v>
      </c>
    </row>
    <row r="17" spans="1:13" ht="15.75" customHeight="1" x14ac:dyDescent="0.25">
      <c r="A17" s="82" t="s">
        <v>6</v>
      </c>
      <c r="B17" s="83">
        <f t="shared" si="0"/>
        <v>60422</v>
      </c>
      <c r="C17" s="83">
        <v>43992</v>
      </c>
      <c r="D17" s="83">
        <v>4229</v>
      </c>
      <c r="E17" s="83">
        <v>6966</v>
      </c>
      <c r="F17" s="83">
        <v>5235</v>
      </c>
      <c r="G17" s="83"/>
      <c r="H17" s="83">
        <f t="shared" si="1"/>
        <v>4924873.75</v>
      </c>
      <c r="I17" s="83">
        <v>3930704.125</v>
      </c>
      <c r="J17" s="83">
        <v>291459</v>
      </c>
      <c r="K17" s="83">
        <v>393936.75</v>
      </c>
      <c r="L17" s="83">
        <v>308773.875</v>
      </c>
    </row>
    <row r="18" spans="1:13" ht="15.75" customHeight="1" x14ac:dyDescent="0.25">
      <c r="A18" s="82" t="s">
        <v>37</v>
      </c>
      <c r="B18" s="83">
        <f t="shared" si="0"/>
        <v>21551</v>
      </c>
      <c r="C18" s="83">
        <v>18055</v>
      </c>
      <c r="D18" s="83">
        <v>879</v>
      </c>
      <c r="E18" s="83">
        <v>1654</v>
      </c>
      <c r="F18" s="83">
        <v>963</v>
      </c>
      <c r="G18" s="83"/>
      <c r="H18" s="83">
        <f t="shared" si="1"/>
        <v>1854133.375</v>
      </c>
      <c r="I18" s="83">
        <v>1610369.25</v>
      </c>
      <c r="J18" s="83">
        <v>78148.125</v>
      </c>
      <c r="K18" s="83">
        <v>101822</v>
      </c>
      <c r="L18" s="83">
        <v>63794</v>
      </c>
    </row>
    <row r="19" spans="1:13" ht="15.75" customHeight="1" x14ac:dyDescent="0.25">
      <c r="A19" s="82" t="s">
        <v>5</v>
      </c>
      <c r="B19" s="83">
        <f t="shared" si="0"/>
        <v>93233</v>
      </c>
      <c r="C19" s="83">
        <v>77865</v>
      </c>
      <c r="D19" s="83">
        <v>3954</v>
      </c>
      <c r="E19" s="83">
        <v>6543</v>
      </c>
      <c r="F19" s="83">
        <v>4871</v>
      </c>
      <c r="G19" s="83"/>
      <c r="H19" s="83">
        <f t="shared" si="1"/>
        <v>8141513.5</v>
      </c>
      <c r="I19" s="83">
        <v>7279866.125</v>
      </c>
      <c r="J19" s="83">
        <v>275746.75</v>
      </c>
      <c r="K19" s="83">
        <v>349706.125</v>
      </c>
      <c r="L19" s="83">
        <v>236194.5</v>
      </c>
    </row>
    <row r="20" spans="1:13" ht="15.75" customHeight="1" x14ac:dyDescent="0.25">
      <c r="A20" s="82" t="s">
        <v>38</v>
      </c>
      <c r="B20" s="83">
        <f t="shared" si="0"/>
        <v>234679</v>
      </c>
      <c r="C20" s="83">
        <v>189446</v>
      </c>
      <c r="D20" s="83">
        <v>9268</v>
      </c>
      <c r="E20" s="83">
        <v>32912</v>
      </c>
      <c r="F20" s="83">
        <v>3053</v>
      </c>
      <c r="G20" s="83"/>
      <c r="H20" s="83">
        <f t="shared" si="1"/>
        <v>12376966.875</v>
      </c>
      <c r="I20" s="83">
        <v>10647149.25</v>
      </c>
      <c r="J20" s="83">
        <v>412656</v>
      </c>
      <c r="K20" s="83">
        <v>1207531.625</v>
      </c>
      <c r="L20" s="83">
        <v>109630</v>
      </c>
    </row>
    <row r="21" spans="1:13" ht="15.75" customHeight="1" x14ac:dyDescent="0.25">
      <c r="A21" s="82" t="s">
        <v>4</v>
      </c>
      <c r="B21" s="83">
        <f t="shared" si="0"/>
        <v>38647</v>
      </c>
      <c r="C21" s="83">
        <v>33421</v>
      </c>
      <c r="D21" s="83">
        <v>1379</v>
      </c>
      <c r="E21" s="83">
        <v>3396</v>
      </c>
      <c r="F21" s="83">
        <v>451</v>
      </c>
      <c r="G21" s="83"/>
      <c r="H21" s="83">
        <f t="shared" si="1"/>
        <v>2784349.375</v>
      </c>
      <c r="I21" s="83">
        <v>2472694</v>
      </c>
      <c r="J21" s="83">
        <v>94012</v>
      </c>
      <c r="K21" s="83">
        <v>191993</v>
      </c>
      <c r="L21" s="83">
        <v>25650.375</v>
      </c>
    </row>
    <row r="22" spans="1:13" ht="15.75" customHeight="1" x14ac:dyDescent="0.25">
      <c r="A22" s="82" t="s">
        <v>3</v>
      </c>
      <c r="B22" s="83">
        <f t="shared" si="0"/>
        <v>118541</v>
      </c>
      <c r="C22" s="83">
        <v>94633</v>
      </c>
      <c r="D22" s="83">
        <v>5055</v>
      </c>
      <c r="E22" s="83">
        <v>12873</v>
      </c>
      <c r="F22" s="83">
        <v>5980</v>
      </c>
      <c r="G22" s="83"/>
      <c r="H22" s="83">
        <f t="shared" si="1"/>
        <v>7069881.625</v>
      </c>
      <c r="I22" s="83">
        <v>6036163.375</v>
      </c>
      <c r="J22" s="83">
        <v>246831.25</v>
      </c>
      <c r="K22" s="83">
        <v>547534.875</v>
      </c>
      <c r="L22" s="83">
        <v>239352.125</v>
      </c>
    </row>
    <row r="23" spans="1:13" ht="15.75" customHeight="1" x14ac:dyDescent="0.25">
      <c r="A23" s="82" t="s">
        <v>2</v>
      </c>
      <c r="B23" s="83">
        <f t="shared" si="0"/>
        <v>166711</v>
      </c>
      <c r="C23" s="83">
        <v>139997</v>
      </c>
      <c r="D23" s="83">
        <v>5365</v>
      </c>
      <c r="E23" s="83">
        <v>12792</v>
      </c>
      <c r="F23" s="83">
        <v>8557</v>
      </c>
      <c r="G23" s="83"/>
      <c r="H23" s="83">
        <f t="shared" si="1"/>
        <v>11754803</v>
      </c>
      <c r="I23" s="83">
        <v>10349864.125</v>
      </c>
      <c r="J23" s="83">
        <v>334526.25</v>
      </c>
      <c r="K23" s="83">
        <v>687613.25</v>
      </c>
      <c r="L23" s="83">
        <v>382799.375</v>
      </c>
    </row>
    <row r="24" spans="1:13" ht="15.75" customHeight="1" x14ac:dyDescent="0.25">
      <c r="A24" s="71" t="s">
        <v>1</v>
      </c>
      <c r="B24" s="72">
        <f t="shared" si="0"/>
        <v>58213</v>
      </c>
      <c r="C24" s="72">
        <v>46371</v>
      </c>
      <c r="D24" s="72">
        <v>3180</v>
      </c>
      <c r="E24" s="72">
        <v>6923</v>
      </c>
      <c r="F24" s="72">
        <v>1739</v>
      </c>
      <c r="G24" s="72"/>
      <c r="H24" s="72">
        <f t="shared" si="1"/>
        <v>9730612.5</v>
      </c>
      <c r="I24" s="72">
        <v>8115406.75</v>
      </c>
      <c r="J24" s="72">
        <v>471990</v>
      </c>
      <c r="K24" s="72">
        <v>930077.625</v>
      </c>
      <c r="L24" s="72">
        <v>213138.125</v>
      </c>
    </row>
    <row r="25" spans="1:13" ht="15.75" customHeight="1" x14ac:dyDescent="0.25">
      <c r="A25" s="88" t="s">
        <v>23</v>
      </c>
      <c r="B25" s="76">
        <f t="shared" ref="B25:L25" si="2">SUM(B4:B24)</f>
        <v>1459588</v>
      </c>
      <c r="C25" s="76">
        <f t="shared" si="2"/>
        <v>1114131</v>
      </c>
      <c r="D25" s="76">
        <f t="shared" si="2"/>
        <v>84441</v>
      </c>
      <c r="E25" s="76">
        <f t="shared" si="2"/>
        <v>204386</v>
      </c>
      <c r="F25" s="76">
        <f t="shared" si="2"/>
        <v>56630</v>
      </c>
      <c r="G25" s="76"/>
      <c r="H25" s="76">
        <f t="shared" si="2"/>
        <v>145506354</v>
      </c>
      <c r="I25" s="76">
        <f t="shared" si="2"/>
        <v>113115861.5</v>
      </c>
      <c r="J25" s="76">
        <f t="shared" si="2"/>
        <v>8720955</v>
      </c>
      <c r="K25" s="76">
        <f t="shared" si="2"/>
        <v>19450766.875</v>
      </c>
      <c r="L25" s="76">
        <f t="shared" si="2"/>
        <v>4218770.625</v>
      </c>
      <c r="M25" s="292"/>
    </row>
    <row r="26" spans="1:13" ht="15.75" customHeight="1" x14ac:dyDescent="0.25">
      <c r="A26" s="88" t="s">
        <v>228</v>
      </c>
      <c r="B26" s="77">
        <f t="shared" ref="B26:L26" si="3">+B27+B28</f>
        <v>433959</v>
      </c>
      <c r="C26" s="77">
        <f t="shared" si="3"/>
        <v>295401</v>
      </c>
      <c r="D26" s="77">
        <f t="shared" si="3"/>
        <v>35491</v>
      </c>
      <c r="E26" s="77">
        <f t="shared" si="3"/>
        <v>83453</v>
      </c>
      <c r="F26" s="77">
        <f t="shared" si="3"/>
        <v>19614</v>
      </c>
      <c r="G26" s="77"/>
      <c r="H26" s="77">
        <f t="shared" si="3"/>
        <v>65168654.875</v>
      </c>
      <c r="I26" s="77">
        <f t="shared" si="3"/>
        <v>45550926.625</v>
      </c>
      <c r="J26" s="77">
        <f t="shared" si="3"/>
        <v>5216088.75</v>
      </c>
      <c r="K26" s="77">
        <f t="shared" si="3"/>
        <v>12185447.375</v>
      </c>
      <c r="L26" s="77">
        <f t="shared" si="3"/>
        <v>2216192.125</v>
      </c>
    </row>
    <row r="27" spans="1:13" ht="15.75" customHeight="1" x14ac:dyDescent="0.25">
      <c r="A27" s="92" t="s">
        <v>229</v>
      </c>
      <c r="B27" s="79">
        <f t="shared" ref="B27:L27" si="4">+B4+B5+B6+B11</f>
        <v>159467</v>
      </c>
      <c r="C27" s="79">
        <f t="shared" si="4"/>
        <v>111669</v>
      </c>
      <c r="D27" s="79">
        <f t="shared" si="4"/>
        <v>12024</v>
      </c>
      <c r="E27" s="79">
        <f t="shared" si="4"/>
        <v>33886</v>
      </c>
      <c r="F27" s="79">
        <f t="shared" si="4"/>
        <v>1888</v>
      </c>
      <c r="G27" s="79"/>
      <c r="H27" s="79">
        <f t="shared" si="4"/>
        <v>28793856.5</v>
      </c>
      <c r="I27" s="79">
        <f t="shared" si="4"/>
        <v>20245035.875</v>
      </c>
      <c r="J27" s="79">
        <f t="shared" si="4"/>
        <v>2163234.5</v>
      </c>
      <c r="K27" s="79">
        <f t="shared" si="4"/>
        <v>6060277.125</v>
      </c>
      <c r="L27" s="79">
        <f t="shared" si="4"/>
        <v>325309</v>
      </c>
    </row>
    <row r="28" spans="1:13" ht="15.75" customHeight="1" x14ac:dyDescent="0.25">
      <c r="A28" s="92" t="s">
        <v>230</v>
      </c>
      <c r="B28" s="79">
        <f t="shared" ref="B28:L28" si="5">+B7+B8+B9+B10+B12</f>
        <v>274492</v>
      </c>
      <c r="C28" s="79">
        <f t="shared" si="5"/>
        <v>183732</v>
      </c>
      <c r="D28" s="79">
        <f t="shared" si="5"/>
        <v>23467</v>
      </c>
      <c r="E28" s="79">
        <f t="shared" si="5"/>
        <v>49567</v>
      </c>
      <c r="F28" s="79">
        <f t="shared" si="5"/>
        <v>17726</v>
      </c>
      <c r="G28" s="79"/>
      <c r="H28" s="79">
        <f t="shared" si="5"/>
        <v>36374798.375</v>
      </c>
      <c r="I28" s="79">
        <f t="shared" si="5"/>
        <v>25305890.75</v>
      </c>
      <c r="J28" s="79">
        <f t="shared" si="5"/>
        <v>3052854.25</v>
      </c>
      <c r="K28" s="79">
        <f t="shared" si="5"/>
        <v>6125170.25</v>
      </c>
      <c r="L28" s="79">
        <f t="shared" si="5"/>
        <v>1890883.125</v>
      </c>
    </row>
    <row r="29" spans="1:13" ht="15.75" customHeight="1" x14ac:dyDescent="0.25">
      <c r="A29" s="88" t="s">
        <v>39</v>
      </c>
      <c r="B29" s="77">
        <f t="shared" ref="B29:L29" si="6">+B13+B14+B15+B16</f>
        <v>233632</v>
      </c>
      <c r="C29" s="77">
        <f t="shared" si="6"/>
        <v>174950</v>
      </c>
      <c r="D29" s="77">
        <f t="shared" si="6"/>
        <v>15641</v>
      </c>
      <c r="E29" s="77">
        <f t="shared" si="6"/>
        <v>36874</v>
      </c>
      <c r="F29" s="77">
        <f t="shared" si="6"/>
        <v>6167</v>
      </c>
      <c r="G29" s="77"/>
      <c r="H29" s="77">
        <f t="shared" si="6"/>
        <v>21700565.125</v>
      </c>
      <c r="I29" s="77">
        <f t="shared" si="6"/>
        <v>17122717.875</v>
      </c>
      <c r="J29" s="77">
        <f t="shared" si="6"/>
        <v>1299496.875</v>
      </c>
      <c r="K29" s="77">
        <f t="shared" si="6"/>
        <v>2855104.25</v>
      </c>
      <c r="L29" s="77">
        <f t="shared" si="6"/>
        <v>423246.125</v>
      </c>
    </row>
    <row r="30" spans="1:13" ht="15.75" customHeight="1" x14ac:dyDescent="0.25">
      <c r="A30" s="88" t="s">
        <v>231</v>
      </c>
      <c r="B30" s="77">
        <f t="shared" ref="B30:L30" si="7">+B31+B32</f>
        <v>791997</v>
      </c>
      <c r="C30" s="77">
        <f t="shared" si="7"/>
        <v>643780</v>
      </c>
      <c r="D30" s="77">
        <f t="shared" si="7"/>
        <v>33309</v>
      </c>
      <c r="E30" s="77">
        <f t="shared" si="7"/>
        <v>84059</v>
      </c>
      <c r="F30" s="77">
        <f t="shared" si="7"/>
        <v>30849</v>
      </c>
      <c r="G30" s="77"/>
      <c r="H30" s="77">
        <f t="shared" si="7"/>
        <v>58637134</v>
      </c>
      <c r="I30" s="77">
        <f t="shared" si="7"/>
        <v>50442217</v>
      </c>
      <c r="J30" s="77">
        <f t="shared" si="7"/>
        <v>2205369.375</v>
      </c>
      <c r="K30" s="77">
        <f t="shared" si="7"/>
        <v>4410215.25</v>
      </c>
      <c r="L30" s="77">
        <f t="shared" si="7"/>
        <v>1579332.375</v>
      </c>
    </row>
    <row r="31" spans="1:13" ht="15.75" customHeight="1" x14ac:dyDescent="0.25">
      <c r="A31" s="92" t="s">
        <v>59</v>
      </c>
      <c r="B31" s="79">
        <f t="shared" ref="B31:L31" si="8">+B17+B18+B19+B20+B21+B22</f>
        <v>567073</v>
      </c>
      <c r="C31" s="79">
        <f t="shared" si="8"/>
        <v>457412</v>
      </c>
      <c r="D31" s="79">
        <f t="shared" si="8"/>
        <v>24764</v>
      </c>
      <c r="E31" s="79">
        <f t="shared" si="8"/>
        <v>64344</v>
      </c>
      <c r="F31" s="79">
        <f t="shared" si="8"/>
        <v>20553</v>
      </c>
      <c r="G31" s="79"/>
      <c r="H31" s="79">
        <f t="shared" si="8"/>
        <v>37151718.5</v>
      </c>
      <c r="I31" s="79">
        <f t="shared" si="8"/>
        <v>31976946.125</v>
      </c>
      <c r="J31" s="79">
        <f t="shared" si="8"/>
        <v>1398853.125</v>
      </c>
      <c r="K31" s="79">
        <f t="shared" si="8"/>
        <v>2792524.375</v>
      </c>
      <c r="L31" s="79">
        <f t="shared" si="8"/>
        <v>983394.875</v>
      </c>
    </row>
    <row r="32" spans="1:13" ht="15.75" customHeight="1" x14ac:dyDescent="0.25">
      <c r="A32" s="80" t="s">
        <v>60</v>
      </c>
      <c r="B32" s="81">
        <f t="shared" ref="B32:L32" si="9">+B23+B24</f>
        <v>224924</v>
      </c>
      <c r="C32" s="81">
        <f t="shared" si="9"/>
        <v>186368</v>
      </c>
      <c r="D32" s="81">
        <f t="shared" si="9"/>
        <v>8545</v>
      </c>
      <c r="E32" s="81">
        <f t="shared" si="9"/>
        <v>19715</v>
      </c>
      <c r="F32" s="81">
        <f t="shared" si="9"/>
        <v>10296</v>
      </c>
      <c r="G32" s="81"/>
      <c r="H32" s="81">
        <f t="shared" si="9"/>
        <v>21485415.5</v>
      </c>
      <c r="I32" s="81">
        <f t="shared" si="9"/>
        <v>18465270.875</v>
      </c>
      <c r="J32" s="81">
        <f t="shared" si="9"/>
        <v>806516.25</v>
      </c>
      <c r="K32" s="81">
        <f t="shared" si="9"/>
        <v>1617690.875</v>
      </c>
      <c r="L32" s="81">
        <f t="shared" si="9"/>
        <v>595937.5</v>
      </c>
    </row>
    <row r="33" spans="1:12" s="82" customFormat="1" ht="15.75" customHeight="1" x14ac:dyDescent="0.25">
      <c r="A33" s="129" t="s">
        <v>307</v>
      </c>
      <c r="B33" s="176"/>
      <c r="C33" s="176"/>
      <c r="D33" s="176"/>
      <c r="E33" s="176"/>
      <c r="F33" s="176"/>
      <c r="G33" s="176"/>
      <c r="H33" s="176"/>
      <c r="I33" s="86"/>
      <c r="J33" s="86"/>
      <c r="K33" s="86"/>
      <c r="L33" s="86"/>
    </row>
  </sheetData>
  <mergeCells count="4">
    <mergeCell ref="A1:I1"/>
    <mergeCell ref="B2:F2"/>
    <mergeCell ref="H2:L2"/>
    <mergeCell ref="A2:A3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tabColor theme="0" tint="-0.14999847407452621"/>
    <pageSetUpPr fitToPage="1"/>
  </sheetPr>
  <dimension ref="A1:N37"/>
  <sheetViews>
    <sheetView showGridLines="0" zoomScaleNormal="100" zoomScaleSheetLayoutView="80" workbookViewId="0">
      <selection activeCell="F6" sqref="F6"/>
    </sheetView>
  </sheetViews>
  <sheetFormatPr defaultColWidth="9.1796875" defaultRowHeight="15" customHeight="1" x14ac:dyDescent="0.25"/>
  <cols>
    <col min="1" max="1" width="25.26953125" style="266" customWidth="1"/>
    <col min="2" max="2" width="12.1796875" style="266" customWidth="1"/>
    <col min="3" max="5" width="13.81640625" style="266" customWidth="1"/>
    <col min="6" max="6" width="10.7265625" style="266" customWidth="1"/>
    <col min="7" max="7" width="3.7265625" style="266" customWidth="1"/>
    <col min="8" max="8" width="10.7265625" style="266" customWidth="1"/>
    <col min="9" max="9" width="12.26953125" style="266" customWidth="1"/>
    <col min="10" max="10" width="13.1796875" style="266" customWidth="1"/>
    <col min="11" max="11" width="2.453125" style="266" customWidth="1"/>
    <col min="12" max="12" width="11.26953125" style="266" customWidth="1"/>
    <col min="13" max="13" width="12.54296875" style="266" customWidth="1"/>
    <col min="14" max="14" width="13.26953125" style="266" customWidth="1"/>
    <col min="15" max="16384" width="9.1796875" style="266"/>
  </cols>
  <sheetData>
    <row r="1" spans="1:14" s="191" customFormat="1" ht="18.75" customHeight="1" x14ac:dyDescent="0.3">
      <c r="A1" s="379" t="s">
        <v>351</v>
      </c>
      <c r="B1" s="379"/>
      <c r="C1" s="390"/>
      <c r="D1" s="390"/>
      <c r="E1" s="390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5" customHeight="1" x14ac:dyDescent="0.25">
      <c r="A2" s="372" t="s">
        <v>51</v>
      </c>
      <c r="B2" s="427" t="s">
        <v>308</v>
      </c>
      <c r="C2" s="426" t="s">
        <v>309</v>
      </c>
      <c r="D2" s="426"/>
      <c r="E2" s="426"/>
      <c r="F2" s="261"/>
      <c r="G2" s="261"/>
      <c r="H2" s="261"/>
      <c r="I2" s="261"/>
      <c r="J2" s="261"/>
      <c r="K2" s="261"/>
      <c r="L2" s="261"/>
      <c r="M2" s="261"/>
      <c r="N2" s="261"/>
    </row>
    <row r="3" spans="1:14" ht="22.5" customHeight="1" x14ac:dyDescent="0.25">
      <c r="A3" s="431"/>
      <c r="B3" s="428"/>
      <c r="C3" s="426" t="s">
        <v>310</v>
      </c>
      <c r="D3" s="426"/>
      <c r="E3" s="426"/>
      <c r="F3" s="236"/>
      <c r="G3" s="236"/>
      <c r="H3" s="258"/>
      <c r="I3" s="258"/>
      <c r="J3" s="258"/>
      <c r="K3" s="258"/>
      <c r="L3" s="259"/>
      <c r="M3" s="259"/>
      <c r="N3" s="259"/>
    </row>
    <row r="4" spans="1:14" ht="57.75" customHeight="1" x14ac:dyDescent="0.25">
      <c r="A4" s="431"/>
      <c r="B4" s="429"/>
      <c r="C4" s="271" t="s">
        <v>252</v>
      </c>
      <c r="D4" s="271" t="s">
        <v>251</v>
      </c>
      <c r="E4" s="271" t="s">
        <v>250</v>
      </c>
      <c r="F4" s="255"/>
      <c r="G4" s="225"/>
      <c r="H4" s="259"/>
      <c r="I4" s="255"/>
      <c r="J4" s="255"/>
      <c r="K4" s="224"/>
      <c r="L4" s="259"/>
      <c r="M4" s="255"/>
      <c r="N4" s="255"/>
    </row>
    <row r="5" spans="1:14" ht="6.75" customHeight="1" x14ac:dyDescent="0.25">
      <c r="A5" s="432"/>
      <c r="B5" s="430"/>
      <c r="C5" s="253"/>
      <c r="D5" s="253"/>
      <c r="E5" s="253"/>
      <c r="F5" s="265"/>
      <c r="G5" s="254"/>
      <c r="H5" s="254"/>
      <c r="I5" s="254"/>
      <c r="J5" s="254"/>
      <c r="K5" s="254"/>
      <c r="L5" s="254"/>
      <c r="M5" s="254"/>
      <c r="N5" s="254"/>
    </row>
    <row r="6" spans="1:14" ht="16.5" customHeight="1" x14ac:dyDescent="0.25">
      <c r="A6" s="82" t="s">
        <v>33</v>
      </c>
      <c r="B6" s="83">
        <v>8790</v>
      </c>
      <c r="C6" s="83">
        <v>4115</v>
      </c>
      <c r="D6" s="83">
        <v>5214</v>
      </c>
      <c r="E6" s="83">
        <v>1145</v>
      </c>
      <c r="F6" s="83"/>
      <c r="G6" s="83"/>
      <c r="H6" s="83"/>
      <c r="I6" s="83"/>
      <c r="J6" s="83"/>
      <c r="K6" s="83"/>
      <c r="L6" s="83"/>
      <c r="M6" s="83"/>
      <c r="N6" s="83"/>
    </row>
    <row r="7" spans="1:14" ht="16.5" customHeight="1" x14ac:dyDescent="0.25">
      <c r="A7" s="82" t="s">
        <v>13</v>
      </c>
      <c r="B7" s="83">
        <v>375</v>
      </c>
      <c r="C7" s="83">
        <v>175</v>
      </c>
      <c r="D7" s="83">
        <v>229</v>
      </c>
      <c r="E7" s="83">
        <v>25</v>
      </c>
      <c r="F7" s="83"/>
      <c r="G7" s="83"/>
      <c r="H7" s="83"/>
      <c r="I7" s="83"/>
      <c r="J7" s="83"/>
      <c r="K7" s="83"/>
      <c r="L7" s="83"/>
      <c r="M7" s="83"/>
      <c r="N7" s="83"/>
    </row>
    <row r="8" spans="1:14" ht="16.5" customHeight="1" x14ac:dyDescent="0.25">
      <c r="A8" s="82" t="s">
        <v>10</v>
      </c>
      <c r="B8" s="83">
        <v>10249</v>
      </c>
      <c r="C8" s="83">
        <v>6640</v>
      </c>
      <c r="D8" s="83">
        <v>5533</v>
      </c>
      <c r="E8" s="83">
        <v>794</v>
      </c>
      <c r="F8" s="83"/>
      <c r="G8" s="83"/>
      <c r="H8" s="83"/>
      <c r="I8" s="83"/>
      <c r="J8" s="83"/>
      <c r="K8" s="83"/>
      <c r="L8" s="83"/>
      <c r="M8" s="83"/>
      <c r="N8" s="83"/>
    </row>
    <row r="9" spans="1:14" ht="16.5" customHeight="1" x14ac:dyDescent="0.25">
      <c r="A9" s="82" t="s">
        <v>41</v>
      </c>
      <c r="B9" s="83">
        <v>4996</v>
      </c>
      <c r="C9" s="83">
        <v>1985</v>
      </c>
      <c r="D9" s="83">
        <v>3501</v>
      </c>
      <c r="E9" s="83">
        <v>325</v>
      </c>
      <c r="F9" s="83"/>
      <c r="G9" s="83"/>
      <c r="H9" s="83"/>
      <c r="I9" s="83"/>
      <c r="J9" s="83"/>
      <c r="K9" s="83"/>
      <c r="L9" s="83"/>
      <c r="M9" s="83"/>
      <c r="N9" s="83"/>
    </row>
    <row r="10" spans="1:14" ht="16.5" customHeight="1" x14ac:dyDescent="0.25">
      <c r="A10" s="82" t="s">
        <v>42</v>
      </c>
      <c r="B10" s="83">
        <v>4568</v>
      </c>
      <c r="C10" s="83">
        <v>865</v>
      </c>
      <c r="D10" s="83">
        <v>3776</v>
      </c>
      <c r="E10" s="83">
        <v>656</v>
      </c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16.5" customHeight="1" x14ac:dyDescent="0.25">
      <c r="A11" s="82" t="s">
        <v>34</v>
      </c>
      <c r="B11" s="83">
        <v>11222</v>
      </c>
      <c r="C11" s="83">
        <v>5360</v>
      </c>
      <c r="D11" s="83">
        <v>7052</v>
      </c>
      <c r="E11" s="83">
        <v>1312</v>
      </c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16.5" customHeight="1" x14ac:dyDescent="0.25">
      <c r="A12" s="82" t="s">
        <v>22</v>
      </c>
      <c r="B12" s="83">
        <v>3637</v>
      </c>
      <c r="C12" s="83">
        <v>1228</v>
      </c>
      <c r="D12" s="83">
        <v>1543</v>
      </c>
      <c r="E12" s="83">
        <v>1724</v>
      </c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16.5" customHeight="1" x14ac:dyDescent="0.25">
      <c r="A13" s="82" t="s">
        <v>9</v>
      </c>
      <c r="B13" s="83">
        <v>1811</v>
      </c>
      <c r="C13" s="83">
        <v>834</v>
      </c>
      <c r="D13" s="83">
        <v>1144</v>
      </c>
      <c r="E13" s="83">
        <v>133</v>
      </c>
      <c r="F13" s="83"/>
      <c r="G13" s="83"/>
      <c r="H13" s="83"/>
      <c r="I13" s="83"/>
      <c r="J13" s="83"/>
      <c r="K13" s="83"/>
      <c r="L13" s="83"/>
      <c r="M13" s="83"/>
      <c r="N13" s="83"/>
    </row>
    <row r="14" spans="1:14" ht="16.5" customHeight="1" x14ac:dyDescent="0.25">
      <c r="A14" s="82" t="s">
        <v>21</v>
      </c>
      <c r="B14" s="83">
        <v>12827</v>
      </c>
      <c r="C14" s="83">
        <v>5124</v>
      </c>
      <c r="D14" s="83">
        <v>9662</v>
      </c>
      <c r="E14" s="83">
        <v>626</v>
      </c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6.5" customHeight="1" x14ac:dyDescent="0.25">
      <c r="A15" s="82" t="s">
        <v>35</v>
      </c>
      <c r="B15" s="83">
        <v>8452</v>
      </c>
      <c r="C15" s="83">
        <v>4664</v>
      </c>
      <c r="D15" s="83">
        <v>5356</v>
      </c>
      <c r="E15" s="83">
        <v>917</v>
      </c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16.5" customHeight="1" x14ac:dyDescent="0.25">
      <c r="A16" s="82" t="s">
        <v>8</v>
      </c>
      <c r="B16" s="83">
        <v>3242</v>
      </c>
      <c r="C16" s="83">
        <v>1709</v>
      </c>
      <c r="D16" s="83">
        <v>1921</v>
      </c>
      <c r="E16" s="83">
        <v>305</v>
      </c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16.5" customHeight="1" x14ac:dyDescent="0.25">
      <c r="A17" s="82" t="s">
        <v>36</v>
      </c>
      <c r="B17" s="83">
        <v>3473</v>
      </c>
      <c r="C17" s="83">
        <v>1635</v>
      </c>
      <c r="D17" s="83">
        <v>2180</v>
      </c>
      <c r="E17" s="83">
        <v>323</v>
      </c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16.5" customHeight="1" x14ac:dyDescent="0.25">
      <c r="A18" s="82" t="s">
        <v>7</v>
      </c>
      <c r="B18" s="83">
        <v>10097</v>
      </c>
      <c r="C18" s="83">
        <v>4598</v>
      </c>
      <c r="D18" s="83">
        <v>6374</v>
      </c>
      <c r="E18" s="83">
        <v>824</v>
      </c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16.5" customHeight="1" x14ac:dyDescent="0.25">
      <c r="A19" s="82" t="s">
        <v>6</v>
      </c>
      <c r="B19" s="83">
        <v>4893</v>
      </c>
      <c r="C19" s="83">
        <v>2280</v>
      </c>
      <c r="D19" s="83">
        <v>3009</v>
      </c>
      <c r="E19" s="83">
        <v>383</v>
      </c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16.5" customHeight="1" x14ac:dyDescent="0.25">
      <c r="A20" s="82" t="s">
        <v>37</v>
      </c>
      <c r="B20" s="83">
        <v>1382</v>
      </c>
      <c r="C20" s="83">
        <v>611</v>
      </c>
      <c r="D20" s="83">
        <v>875</v>
      </c>
      <c r="E20" s="83">
        <v>90</v>
      </c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16.5" customHeight="1" x14ac:dyDescent="0.25">
      <c r="A21" s="82" t="s">
        <v>5</v>
      </c>
      <c r="B21" s="83">
        <v>12257</v>
      </c>
      <c r="C21" s="83">
        <v>4664</v>
      </c>
      <c r="D21" s="83">
        <v>8299</v>
      </c>
      <c r="E21" s="83">
        <v>851</v>
      </c>
      <c r="F21" s="83"/>
      <c r="G21" s="83"/>
      <c r="H21" s="83"/>
      <c r="I21" s="83"/>
      <c r="J21" s="83"/>
      <c r="K21" s="83"/>
      <c r="L21" s="83"/>
      <c r="M21" s="83"/>
      <c r="N21" s="83"/>
    </row>
    <row r="22" spans="1:14" ht="16.5" customHeight="1" x14ac:dyDescent="0.25">
      <c r="A22" s="82" t="s">
        <v>38</v>
      </c>
      <c r="B22" s="83">
        <v>31650</v>
      </c>
      <c r="C22" s="83">
        <v>8480</v>
      </c>
      <c r="D22" s="83">
        <v>25579</v>
      </c>
      <c r="E22" s="83">
        <v>2188</v>
      </c>
      <c r="F22" s="83"/>
      <c r="G22" s="83"/>
      <c r="H22" s="83"/>
      <c r="I22" s="83"/>
      <c r="J22" s="83"/>
      <c r="K22" s="83"/>
      <c r="L22" s="83"/>
      <c r="M22" s="83"/>
      <c r="N22" s="83"/>
    </row>
    <row r="23" spans="1:14" ht="16.5" customHeight="1" x14ac:dyDescent="0.25">
      <c r="A23" s="82" t="s">
        <v>4</v>
      </c>
      <c r="B23" s="83">
        <v>3851</v>
      </c>
      <c r="C23" s="83">
        <v>1329</v>
      </c>
      <c r="D23" s="83">
        <v>2777</v>
      </c>
      <c r="E23" s="83">
        <v>324</v>
      </c>
      <c r="F23" s="83"/>
      <c r="G23" s="83"/>
      <c r="H23" s="83"/>
      <c r="I23" s="83"/>
      <c r="J23" s="83"/>
      <c r="K23" s="83"/>
      <c r="L23" s="83"/>
      <c r="M23" s="83"/>
      <c r="N23" s="83"/>
    </row>
    <row r="24" spans="1:14" ht="16.5" customHeight="1" x14ac:dyDescent="0.25">
      <c r="A24" s="82" t="s">
        <v>3</v>
      </c>
      <c r="B24" s="83">
        <v>17206</v>
      </c>
      <c r="C24" s="83">
        <v>5682</v>
      </c>
      <c r="D24" s="83">
        <v>11695</v>
      </c>
      <c r="E24" s="83">
        <v>1512</v>
      </c>
      <c r="F24" s="83"/>
      <c r="G24" s="83"/>
      <c r="H24" s="83"/>
      <c r="I24" s="83"/>
      <c r="J24" s="83"/>
      <c r="K24" s="83"/>
      <c r="L24" s="83"/>
      <c r="M24" s="83"/>
      <c r="N24" s="83"/>
    </row>
    <row r="25" spans="1:14" ht="16.5" customHeight="1" x14ac:dyDescent="0.25">
      <c r="A25" s="82" t="s">
        <v>2</v>
      </c>
      <c r="B25" s="83">
        <v>26594</v>
      </c>
      <c r="C25" s="83">
        <v>9048</v>
      </c>
      <c r="D25" s="83">
        <v>18643</v>
      </c>
      <c r="E25" s="83">
        <v>2281</v>
      </c>
      <c r="F25" s="83"/>
      <c r="G25" s="83"/>
      <c r="H25" s="83"/>
      <c r="I25" s="83"/>
      <c r="J25" s="83"/>
      <c r="K25" s="83"/>
      <c r="L25" s="83"/>
      <c r="M25" s="83"/>
      <c r="N25" s="83"/>
    </row>
    <row r="26" spans="1:14" ht="16.5" customHeight="1" x14ac:dyDescent="0.25">
      <c r="A26" s="71" t="s">
        <v>1</v>
      </c>
      <c r="B26" s="72">
        <v>5904</v>
      </c>
      <c r="C26" s="72">
        <v>2784</v>
      </c>
      <c r="D26" s="72">
        <v>3458</v>
      </c>
      <c r="E26" s="72">
        <v>530</v>
      </c>
      <c r="F26" s="83"/>
      <c r="G26" s="83"/>
      <c r="H26" s="83"/>
      <c r="I26" s="83"/>
      <c r="J26" s="83"/>
      <c r="K26" s="83"/>
      <c r="L26" s="83"/>
      <c r="M26" s="83"/>
      <c r="N26" s="83"/>
    </row>
    <row r="27" spans="1:14" ht="16.5" customHeight="1" x14ac:dyDescent="0.25">
      <c r="A27" s="88" t="s">
        <v>23</v>
      </c>
      <c r="B27" s="76">
        <f t="shared" ref="B27:E27" si="0">SUM(B6:B26)</f>
        <v>187476</v>
      </c>
      <c r="C27" s="76">
        <f t="shared" si="0"/>
        <v>73810</v>
      </c>
      <c r="D27" s="76">
        <f t="shared" si="0"/>
        <v>127820</v>
      </c>
      <c r="E27" s="76">
        <f t="shared" si="0"/>
        <v>17268</v>
      </c>
      <c r="F27" s="260"/>
      <c r="G27" s="260"/>
      <c r="H27" s="260"/>
      <c r="I27" s="260"/>
      <c r="J27" s="260"/>
      <c r="K27" s="260"/>
      <c r="L27" s="260"/>
      <c r="M27" s="260"/>
      <c r="N27" s="260"/>
    </row>
    <row r="28" spans="1:14" ht="16.5" customHeight="1" x14ac:dyDescent="0.25">
      <c r="A28" s="88" t="s">
        <v>228</v>
      </c>
      <c r="B28" s="77">
        <f t="shared" ref="B28:E28" si="1">+B29+B30</f>
        <v>58475</v>
      </c>
      <c r="C28" s="77">
        <f t="shared" si="1"/>
        <v>26326</v>
      </c>
      <c r="D28" s="77">
        <f t="shared" si="1"/>
        <v>37654</v>
      </c>
      <c r="E28" s="77">
        <f t="shared" si="1"/>
        <v>6740</v>
      </c>
      <c r="F28" s="267"/>
      <c r="G28" s="267"/>
      <c r="H28" s="267"/>
      <c r="I28" s="267"/>
      <c r="J28" s="267"/>
      <c r="K28" s="267"/>
      <c r="L28" s="267"/>
      <c r="M28" s="267"/>
      <c r="N28" s="267"/>
    </row>
    <row r="29" spans="1:14" ht="16.5" customHeight="1" x14ac:dyDescent="0.25">
      <c r="A29" s="92" t="s">
        <v>229</v>
      </c>
      <c r="B29" s="79">
        <f t="shared" ref="B29:E29" si="2">+B6+B7+B8+B13</f>
        <v>21225</v>
      </c>
      <c r="C29" s="79">
        <f t="shared" si="2"/>
        <v>11764</v>
      </c>
      <c r="D29" s="79">
        <f t="shared" si="2"/>
        <v>12120</v>
      </c>
      <c r="E29" s="79">
        <f t="shared" si="2"/>
        <v>2097</v>
      </c>
      <c r="F29" s="268"/>
      <c r="G29" s="268"/>
      <c r="H29" s="268"/>
      <c r="I29" s="268"/>
      <c r="J29" s="268"/>
      <c r="K29" s="268"/>
      <c r="L29" s="268"/>
      <c r="M29" s="268"/>
      <c r="N29" s="268"/>
    </row>
    <row r="30" spans="1:14" ht="16.5" customHeight="1" x14ac:dyDescent="0.25">
      <c r="A30" s="92" t="s">
        <v>230</v>
      </c>
      <c r="B30" s="79">
        <f t="shared" ref="B30:E30" si="3">+B9+B10+B11+B12+B14</f>
        <v>37250</v>
      </c>
      <c r="C30" s="79">
        <f t="shared" si="3"/>
        <v>14562</v>
      </c>
      <c r="D30" s="79">
        <f t="shared" si="3"/>
        <v>25534</v>
      </c>
      <c r="E30" s="79">
        <f t="shared" si="3"/>
        <v>4643</v>
      </c>
      <c r="F30" s="268"/>
      <c r="G30" s="268"/>
      <c r="H30" s="268"/>
      <c r="I30" s="268"/>
      <c r="J30" s="268"/>
      <c r="K30" s="268"/>
      <c r="L30" s="268"/>
      <c r="M30" s="268"/>
      <c r="N30" s="268"/>
    </row>
    <row r="31" spans="1:14" ht="16.5" customHeight="1" x14ac:dyDescent="0.25">
      <c r="A31" s="88" t="s">
        <v>39</v>
      </c>
      <c r="B31" s="77">
        <f t="shared" ref="B31:E31" si="4">+B15+B16+B17+B18</f>
        <v>25264</v>
      </c>
      <c r="C31" s="77">
        <f t="shared" si="4"/>
        <v>12606</v>
      </c>
      <c r="D31" s="77">
        <f t="shared" si="4"/>
        <v>15831</v>
      </c>
      <c r="E31" s="77">
        <f t="shared" si="4"/>
        <v>2369</v>
      </c>
      <c r="F31" s="267"/>
      <c r="G31" s="267"/>
      <c r="H31" s="267"/>
      <c r="I31" s="267"/>
      <c r="J31" s="267"/>
      <c r="K31" s="267"/>
      <c r="L31" s="267"/>
      <c r="M31" s="267"/>
      <c r="N31" s="267"/>
    </row>
    <row r="32" spans="1:14" ht="16.5" customHeight="1" x14ac:dyDescent="0.25">
      <c r="A32" s="88" t="s">
        <v>231</v>
      </c>
      <c r="B32" s="77">
        <f t="shared" ref="B32:E32" si="5">+B33+B34</f>
        <v>103737</v>
      </c>
      <c r="C32" s="77">
        <f t="shared" si="5"/>
        <v>34878</v>
      </c>
      <c r="D32" s="77">
        <f t="shared" si="5"/>
        <v>74335</v>
      </c>
      <c r="E32" s="77">
        <f t="shared" si="5"/>
        <v>8159</v>
      </c>
      <c r="F32" s="267"/>
      <c r="G32" s="267"/>
      <c r="H32" s="267"/>
      <c r="I32" s="267"/>
      <c r="J32" s="267"/>
      <c r="K32" s="267"/>
      <c r="L32" s="267"/>
      <c r="M32" s="267"/>
      <c r="N32" s="267"/>
    </row>
    <row r="33" spans="1:14" ht="16.5" customHeight="1" x14ac:dyDescent="0.25">
      <c r="A33" s="92" t="s">
        <v>59</v>
      </c>
      <c r="B33" s="79">
        <f t="shared" ref="B33:E33" si="6">+B19+B20+B21+B22+B23+B24</f>
        <v>71239</v>
      </c>
      <c r="C33" s="79">
        <f t="shared" si="6"/>
        <v>23046</v>
      </c>
      <c r="D33" s="79">
        <f t="shared" si="6"/>
        <v>52234</v>
      </c>
      <c r="E33" s="79">
        <f t="shared" si="6"/>
        <v>5348</v>
      </c>
      <c r="F33" s="268"/>
      <c r="G33" s="268"/>
      <c r="H33" s="268"/>
      <c r="I33" s="268"/>
      <c r="J33" s="268"/>
      <c r="K33" s="268"/>
      <c r="L33" s="268"/>
      <c r="M33" s="268"/>
      <c r="N33" s="268"/>
    </row>
    <row r="34" spans="1:14" ht="16.5" customHeight="1" x14ac:dyDescent="0.25">
      <c r="A34" s="80" t="s">
        <v>60</v>
      </c>
      <c r="B34" s="81">
        <f t="shared" ref="B34:E34" si="7">+B25+B26</f>
        <v>32498</v>
      </c>
      <c r="C34" s="81">
        <f t="shared" si="7"/>
        <v>11832</v>
      </c>
      <c r="D34" s="81">
        <f t="shared" si="7"/>
        <v>22101</v>
      </c>
      <c r="E34" s="81">
        <f t="shared" si="7"/>
        <v>2811</v>
      </c>
      <c r="F34" s="268"/>
      <c r="G34" s="268"/>
      <c r="H34" s="268"/>
      <c r="I34" s="268"/>
      <c r="J34" s="268"/>
      <c r="K34" s="268"/>
      <c r="L34" s="268"/>
      <c r="M34" s="268"/>
      <c r="N34" s="268"/>
    </row>
    <row r="35" spans="1:14" ht="15" customHeight="1" x14ac:dyDescent="0.25">
      <c r="A35" s="269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</row>
    <row r="36" spans="1:14" ht="15" customHeight="1" x14ac:dyDescent="0.25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</row>
    <row r="37" spans="1:14" ht="15" customHeight="1" x14ac:dyDescent="0.25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</row>
  </sheetData>
  <mergeCells count="5">
    <mergeCell ref="A1:E1"/>
    <mergeCell ref="C2:E2"/>
    <mergeCell ref="C3:E3"/>
    <mergeCell ref="B2:B5"/>
    <mergeCell ref="A2:A5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tabColor theme="0" tint="-0.14999847407452621"/>
    <pageSetUpPr fitToPage="1"/>
  </sheetPr>
  <dimension ref="A1:O36"/>
  <sheetViews>
    <sheetView showGridLines="0" zoomScaleNormal="100" zoomScaleSheetLayoutView="80" workbookViewId="0">
      <selection activeCell="N21" sqref="N21"/>
    </sheetView>
  </sheetViews>
  <sheetFormatPr defaultColWidth="9.1796875" defaultRowHeight="15" customHeight="1" x14ac:dyDescent="0.25"/>
  <cols>
    <col min="1" max="1" width="25.26953125" style="266" customWidth="1"/>
    <col min="2" max="2" width="10.453125" style="266" customWidth="1"/>
    <col min="3" max="5" width="11.26953125" style="266" customWidth="1"/>
    <col min="6" max="7" width="10.7265625" style="266" customWidth="1"/>
    <col min="8" max="8" width="3.7265625" style="266" customWidth="1"/>
    <col min="9" max="9" width="10.7265625" style="266" customWidth="1"/>
    <col min="10" max="10" width="12.26953125" style="266" customWidth="1"/>
    <col min="11" max="11" width="13.1796875" style="266" customWidth="1"/>
    <col min="12" max="12" width="2.453125" style="266" customWidth="1"/>
    <col min="13" max="13" width="11.26953125" style="266" customWidth="1"/>
    <col min="14" max="14" width="12.54296875" style="266" customWidth="1"/>
    <col min="15" max="15" width="13.26953125" style="266" customWidth="1"/>
    <col min="16" max="16384" width="9.1796875" style="266"/>
  </cols>
  <sheetData>
    <row r="1" spans="1:15" s="191" customFormat="1" ht="18.75" customHeight="1" x14ac:dyDescent="0.3">
      <c r="A1" s="379" t="s">
        <v>352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5" ht="15" customHeight="1" x14ac:dyDescent="0.25">
      <c r="A2" s="372" t="s">
        <v>51</v>
      </c>
      <c r="B2" s="368" t="s">
        <v>88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15" ht="22.5" customHeight="1" x14ac:dyDescent="0.25">
      <c r="A3" s="431"/>
      <c r="B3" s="405" t="s">
        <v>253</v>
      </c>
      <c r="C3" s="435" t="s">
        <v>249</v>
      </c>
      <c r="D3" s="435" t="s">
        <v>248</v>
      </c>
      <c r="E3" s="437" t="s">
        <v>252</v>
      </c>
      <c r="F3" s="437"/>
      <c r="G3" s="437"/>
      <c r="H3" s="174"/>
      <c r="I3" s="438" t="s">
        <v>251</v>
      </c>
      <c r="J3" s="438"/>
      <c r="K3" s="438"/>
      <c r="L3" s="257"/>
      <c r="M3" s="439" t="s">
        <v>250</v>
      </c>
      <c r="N3" s="439"/>
      <c r="O3" s="439"/>
    </row>
    <row r="4" spans="1:15" ht="43.5" customHeight="1" x14ac:dyDescent="0.25">
      <c r="A4" s="431"/>
      <c r="B4" s="428"/>
      <c r="C4" s="436"/>
      <c r="D4" s="436"/>
      <c r="E4" s="271" t="s">
        <v>92</v>
      </c>
      <c r="F4" s="433" t="s">
        <v>249</v>
      </c>
      <c r="G4" s="433" t="s">
        <v>248</v>
      </c>
      <c r="H4" s="175"/>
      <c r="I4" s="271" t="s">
        <v>92</v>
      </c>
      <c r="J4" s="272" t="s">
        <v>249</v>
      </c>
      <c r="K4" s="272" t="s">
        <v>248</v>
      </c>
      <c r="L4" s="256"/>
      <c r="M4" s="271" t="s">
        <v>92</v>
      </c>
      <c r="N4" s="272" t="s">
        <v>249</v>
      </c>
      <c r="O4" s="272" t="s">
        <v>248</v>
      </c>
    </row>
    <row r="5" spans="1:15" ht="6.75" customHeight="1" x14ac:dyDescent="0.25">
      <c r="A5" s="432"/>
      <c r="B5" s="253"/>
      <c r="C5" s="253"/>
      <c r="D5" s="253"/>
      <c r="E5" s="253"/>
      <c r="F5" s="434"/>
      <c r="G5" s="434"/>
      <c r="H5" s="253"/>
      <c r="I5" s="253"/>
      <c r="J5" s="253"/>
      <c r="K5" s="253"/>
      <c r="L5" s="253"/>
      <c r="M5" s="253"/>
      <c r="N5" s="253"/>
      <c r="O5" s="253"/>
    </row>
    <row r="6" spans="1:15" ht="16.5" customHeight="1" x14ac:dyDescent="0.25">
      <c r="A6" s="82" t="s">
        <v>33</v>
      </c>
      <c r="B6" s="83">
        <v>50566</v>
      </c>
      <c r="C6" s="83">
        <v>12409</v>
      </c>
      <c r="D6" s="83">
        <v>14546</v>
      </c>
      <c r="E6" s="83">
        <v>15912</v>
      </c>
      <c r="F6" s="83">
        <v>2572</v>
      </c>
      <c r="G6" s="83">
        <v>2705</v>
      </c>
      <c r="H6" s="83"/>
      <c r="I6" s="83">
        <v>28950</v>
      </c>
      <c r="J6" s="83">
        <v>7871</v>
      </c>
      <c r="K6" s="83">
        <v>9329</v>
      </c>
      <c r="L6" s="83"/>
      <c r="M6" s="83">
        <v>5704</v>
      </c>
      <c r="N6" s="83">
        <v>1966</v>
      </c>
      <c r="O6" s="83">
        <v>2512</v>
      </c>
    </row>
    <row r="7" spans="1:15" ht="16.5" customHeight="1" x14ac:dyDescent="0.25">
      <c r="A7" s="82" t="s">
        <v>13</v>
      </c>
      <c r="B7" s="83">
        <v>1638</v>
      </c>
      <c r="C7" s="83">
        <v>341</v>
      </c>
      <c r="D7" s="83">
        <v>375</v>
      </c>
      <c r="E7" s="83">
        <v>647</v>
      </c>
      <c r="F7" s="83">
        <v>193</v>
      </c>
      <c r="G7" s="83">
        <v>89</v>
      </c>
      <c r="H7" s="83"/>
      <c r="I7" s="83">
        <v>913</v>
      </c>
      <c r="J7" s="83">
        <v>147</v>
      </c>
      <c r="K7" s="83">
        <v>273</v>
      </c>
      <c r="L7" s="83"/>
      <c r="M7" s="83">
        <v>78</v>
      </c>
      <c r="N7" s="83">
        <v>1</v>
      </c>
      <c r="O7" s="83">
        <v>13</v>
      </c>
    </row>
    <row r="8" spans="1:15" ht="16.5" customHeight="1" x14ac:dyDescent="0.25">
      <c r="A8" s="82" t="s">
        <v>10</v>
      </c>
      <c r="B8" s="83">
        <v>65369</v>
      </c>
      <c r="C8" s="83">
        <v>6724</v>
      </c>
      <c r="D8" s="83">
        <v>17866</v>
      </c>
      <c r="E8" s="83">
        <v>28748</v>
      </c>
      <c r="F8" s="83">
        <v>1314</v>
      </c>
      <c r="G8" s="83">
        <v>6411</v>
      </c>
      <c r="H8" s="83"/>
      <c r="I8" s="83">
        <v>30881</v>
      </c>
      <c r="J8" s="83">
        <v>4259</v>
      </c>
      <c r="K8" s="83">
        <v>8611</v>
      </c>
      <c r="L8" s="83"/>
      <c r="M8" s="83">
        <v>5740</v>
      </c>
      <c r="N8" s="83">
        <v>1151</v>
      </c>
      <c r="O8" s="83">
        <v>2844</v>
      </c>
    </row>
    <row r="9" spans="1:15" ht="16.5" customHeight="1" x14ac:dyDescent="0.25">
      <c r="A9" s="82" t="s">
        <v>41</v>
      </c>
      <c r="B9" s="83">
        <v>37895</v>
      </c>
      <c r="C9" s="83">
        <v>21557</v>
      </c>
      <c r="D9" s="83">
        <v>4520</v>
      </c>
      <c r="E9" s="83">
        <v>8972</v>
      </c>
      <c r="F9" s="83">
        <v>3634</v>
      </c>
      <c r="G9" s="83">
        <v>1635</v>
      </c>
      <c r="H9" s="83"/>
      <c r="I9" s="83">
        <v>27262</v>
      </c>
      <c r="J9" s="83">
        <v>17130</v>
      </c>
      <c r="K9" s="83">
        <v>2658</v>
      </c>
      <c r="L9" s="83"/>
      <c r="M9" s="83">
        <v>1661</v>
      </c>
      <c r="N9" s="83">
        <v>793</v>
      </c>
      <c r="O9" s="83">
        <v>227</v>
      </c>
    </row>
    <row r="10" spans="1:15" ht="16.5" customHeight="1" x14ac:dyDescent="0.25">
      <c r="A10" s="82" t="s">
        <v>42</v>
      </c>
      <c r="B10" s="83">
        <v>26843</v>
      </c>
      <c r="C10" s="83">
        <v>9422</v>
      </c>
      <c r="D10" s="83">
        <v>4824</v>
      </c>
      <c r="E10" s="83">
        <v>3179</v>
      </c>
      <c r="F10" s="83">
        <v>537</v>
      </c>
      <c r="G10" s="83">
        <v>406</v>
      </c>
      <c r="H10" s="83"/>
      <c r="I10" s="83">
        <v>21341</v>
      </c>
      <c r="J10" s="83">
        <v>8574</v>
      </c>
      <c r="K10" s="83">
        <v>4139</v>
      </c>
      <c r="L10" s="83"/>
      <c r="M10" s="83">
        <v>2323</v>
      </c>
      <c r="N10" s="83">
        <v>311</v>
      </c>
      <c r="O10" s="83">
        <v>279</v>
      </c>
    </row>
    <row r="11" spans="1:15" ht="16.5" customHeight="1" x14ac:dyDescent="0.25">
      <c r="A11" s="82" t="s">
        <v>34</v>
      </c>
      <c r="B11" s="83">
        <v>91621</v>
      </c>
      <c r="C11" s="83">
        <v>11538</v>
      </c>
      <c r="D11" s="83">
        <v>21750</v>
      </c>
      <c r="E11" s="83">
        <v>36067</v>
      </c>
      <c r="F11" s="83">
        <v>1888</v>
      </c>
      <c r="G11" s="83">
        <v>6085</v>
      </c>
      <c r="H11" s="83"/>
      <c r="I11" s="83">
        <v>46422</v>
      </c>
      <c r="J11" s="83">
        <v>7563</v>
      </c>
      <c r="K11" s="83">
        <v>11510</v>
      </c>
      <c r="L11" s="83"/>
      <c r="M11" s="83">
        <v>9132</v>
      </c>
      <c r="N11" s="83">
        <v>2087</v>
      </c>
      <c r="O11" s="83">
        <v>4155</v>
      </c>
    </row>
    <row r="12" spans="1:15" ht="16.5" customHeight="1" x14ac:dyDescent="0.25">
      <c r="A12" s="82" t="s">
        <v>22</v>
      </c>
      <c r="B12" s="83">
        <v>19744</v>
      </c>
      <c r="C12" s="83">
        <v>3190</v>
      </c>
      <c r="D12" s="83">
        <v>2217</v>
      </c>
      <c r="E12" s="83">
        <v>5359</v>
      </c>
      <c r="F12" s="83">
        <v>464</v>
      </c>
      <c r="G12" s="83">
        <v>347</v>
      </c>
      <c r="H12" s="83"/>
      <c r="I12" s="83">
        <v>10663</v>
      </c>
      <c r="J12" s="83">
        <v>2523</v>
      </c>
      <c r="K12" s="83">
        <v>1467</v>
      </c>
      <c r="L12" s="83"/>
      <c r="M12" s="83">
        <v>3722</v>
      </c>
      <c r="N12" s="83">
        <v>203</v>
      </c>
      <c r="O12" s="83">
        <v>403</v>
      </c>
    </row>
    <row r="13" spans="1:15" ht="16.5" customHeight="1" x14ac:dyDescent="0.25">
      <c r="A13" s="82" t="s">
        <v>9</v>
      </c>
      <c r="B13" s="83">
        <v>8980</v>
      </c>
      <c r="C13" s="83">
        <v>1267</v>
      </c>
      <c r="D13" s="83">
        <v>3584</v>
      </c>
      <c r="E13" s="83">
        <v>3441</v>
      </c>
      <c r="F13" s="83">
        <v>419</v>
      </c>
      <c r="G13" s="83">
        <v>1618</v>
      </c>
      <c r="H13" s="83"/>
      <c r="I13" s="83">
        <v>5024</v>
      </c>
      <c r="J13" s="83">
        <v>667</v>
      </c>
      <c r="K13" s="83">
        <v>1871</v>
      </c>
      <c r="L13" s="83"/>
      <c r="M13" s="83">
        <v>515</v>
      </c>
      <c r="N13" s="83">
        <v>181</v>
      </c>
      <c r="O13" s="83">
        <v>95</v>
      </c>
    </row>
    <row r="14" spans="1:15" ht="16.5" customHeight="1" x14ac:dyDescent="0.25">
      <c r="A14" s="82" t="s">
        <v>21</v>
      </c>
      <c r="B14" s="83">
        <v>98619</v>
      </c>
      <c r="C14" s="83">
        <v>17071</v>
      </c>
      <c r="D14" s="83">
        <v>31441</v>
      </c>
      <c r="E14" s="83">
        <v>22283</v>
      </c>
      <c r="F14" s="83">
        <v>2772</v>
      </c>
      <c r="G14" s="83">
        <v>6752</v>
      </c>
      <c r="H14" s="83"/>
      <c r="I14" s="83">
        <v>70465</v>
      </c>
      <c r="J14" s="83">
        <v>13172</v>
      </c>
      <c r="K14" s="83">
        <v>22783</v>
      </c>
      <c r="L14" s="83"/>
      <c r="M14" s="83">
        <v>5871</v>
      </c>
      <c r="N14" s="83">
        <v>1127</v>
      </c>
      <c r="O14" s="83">
        <v>1906</v>
      </c>
    </row>
    <row r="15" spans="1:15" ht="16.5" customHeight="1" x14ac:dyDescent="0.25">
      <c r="A15" s="82" t="s">
        <v>35</v>
      </c>
      <c r="B15" s="83">
        <v>70352</v>
      </c>
      <c r="C15" s="83">
        <v>9216</v>
      </c>
      <c r="D15" s="83">
        <v>20853</v>
      </c>
      <c r="E15" s="83">
        <v>23448</v>
      </c>
      <c r="F15" s="83">
        <v>1824</v>
      </c>
      <c r="G15" s="83">
        <v>5458</v>
      </c>
      <c r="H15" s="83"/>
      <c r="I15" s="83">
        <v>41534</v>
      </c>
      <c r="J15" s="83">
        <v>6609</v>
      </c>
      <c r="K15" s="83">
        <v>12368</v>
      </c>
      <c r="L15" s="83"/>
      <c r="M15" s="83">
        <v>5370</v>
      </c>
      <c r="N15" s="83">
        <v>783</v>
      </c>
      <c r="O15" s="83">
        <v>3027</v>
      </c>
    </row>
    <row r="16" spans="1:15" ht="16.5" customHeight="1" x14ac:dyDescent="0.25">
      <c r="A16" s="82" t="s">
        <v>8</v>
      </c>
      <c r="B16" s="83">
        <v>16344</v>
      </c>
      <c r="C16" s="83">
        <v>1875</v>
      </c>
      <c r="D16" s="83">
        <v>4049</v>
      </c>
      <c r="E16" s="83">
        <v>5832</v>
      </c>
      <c r="F16" s="83">
        <v>521</v>
      </c>
      <c r="G16" s="83">
        <v>827</v>
      </c>
      <c r="H16" s="83"/>
      <c r="I16" s="83">
        <v>9059</v>
      </c>
      <c r="J16" s="83">
        <v>1254</v>
      </c>
      <c r="K16" s="83">
        <v>2463</v>
      </c>
      <c r="L16" s="83"/>
      <c r="M16" s="83">
        <v>1453</v>
      </c>
      <c r="N16" s="83">
        <v>100</v>
      </c>
      <c r="O16" s="83">
        <v>759</v>
      </c>
    </row>
    <row r="17" spans="1:15" ht="16.5" customHeight="1" x14ac:dyDescent="0.25">
      <c r="A17" s="82" t="s">
        <v>36</v>
      </c>
      <c r="B17" s="83">
        <v>21217</v>
      </c>
      <c r="C17" s="83">
        <v>1757</v>
      </c>
      <c r="D17" s="83">
        <v>4928</v>
      </c>
      <c r="E17" s="83">
        <v>7798</v>
      </c>
      <c r="F17" s="83">
        <v>370</v>
      </c>
      <c r="G17" s="83">
        <v>914</v>
      </c>
      <c r="H17" s="83"/>
      <c r="I17" s="83">
        <v>11982</v>
      </c>
      <c r="J17" s="83">
        <v>1191</v>
      </c>
      <c r="K17" s="83">
        <v>3579</v>
      </c>
      <c r="L17" s="83"/>
      <c r="M17" s="83">
        <v>1437</v>
      </c>
      <c r="N17" s="83">
        <v>196</v>
      </c>
      <c r="O17" s="83">
        <v>435</v>
      </c>
    </row>
    <row r="18" spans="1:15" ht="16.5" customHeight="1" x14ac:dyDescent="0.25">
      <c r="A18" s="82" t="s">
        <v>7</v>
      </c>
      <c r="B18" s="83">
        <v>66381</v>
      </c>
      <c r="C18" s="83">
        <v>9575</v>
      </c>
      <c r="D18" s="83">
        <v>28029</v>
      </c>
      <c r="E18" s="83">
        <v>15964</v>
      </c>
      <c r="F18" s="83">
        <v>1986</v>
      </c>
      <c r="G18" s="83">
        <v>5194</v>
      </c>
      <c r="H18" s="83"/>
      <c r="I18" s="83">
        <v>44942</v>
      </c>
      <c r="J18" s="83">
        <v>6301</v>
      </c>
      <c r="K18" s="83">
        <v>20449</v>
      </c>
      <c r="L18" s="83"/>
      <c r="M18" s="83">
        <v>5475</v>
      </c>
      <c r="N18" s="83">
        <v>1288</v>
      </c>
      <c r="O18" s="83">
        <v>2386</v>
      </c>
    </row>
    <row r="19" spans="1:15" ht="16.5" customHeight="1" x14ac:dyDescent="0.25">
      <c r="A19" s="82" t="s">
        <v>6</v>
      </c>
      <c r="B19" s="83">
        <v>23486</v>
      </c>
      <c r="C19" s="83">
        <v>3164</v>
      </c>
      <c r="D19" s="83">
        <v>5442</v>
      </c>
      <c r="E19" s="83">
        <v>6660</v>
      </c>
      <c r="F19" s="83">
        <v>634</v>
      </c>
      <c r="G19" s="83">
        <v>1232</v>
      </c>
      <c r="H19" s="83"/>
      <c r="I19" s="83">
        <v>15307</v>
      </c>
      <c r="J19" s="83">
        <v>2340</v>
      </c>
      <c r="K19" s="83">
        <v>3820</v>
      </c>
      <c r="L19" s="83"/>
      <c r="M19" s="83">
        <v>1519</v>
      </c>
      <c r="N19" s="83">
        <v>190</v>
      </c>
      <c r="O19" s="83">
        <v>390</v>
      </c>
    </row>
    <row r="20" spans="1:15" ht="16.5" customHeight="1" x14ac:dyDescent="0.25">
      <c r="A20" s="82" t="s">
        <v>37</v>
      </c>
      <c r="B20" s="83">
        <v>7977</v>
      </c>
      <c r="C20" s="83">
        <v>1227</v>
      </c>
      <c r="D20" s="83">
        <v>1160</v>
      </c>
      <c r="E20" s="83">
        <v>2662</v>
      </c>
      <c r="F20" s="83">
        <v>108</v>
      </c>
      <c r="G20" s="83">
        <v>291</v>
      </c>
      <c r="H20" s="83"/>
      <c r="I20" s="83">
        <v>5067</v>
      </c>
      <c r="J20" s="83">
        <v>1105</v>
      </c>
      <c r="K20" s="83">
        <v>821</v>
      </c>
      <c r="L20" s="83"/>
      <c r="M20" s="83">
        <v>248</v>
      </c>
      <c r="N20" s="83">
        <v>14</v>
      </c>
      <c r="O20" s="83">
        <v>48</v>
      </c>
    </row>
    <row r="21" spans="1:15" ht="16.5" customHeight="1" x14ac:dyDescent="0.25">
      <c r="A21" s="82" t="s">
        <v>5</v>
      </c>
      <c r="B21" s="83">
        <v>105196</v>
      </c>
      <c r="C21" s="83">
        <v>12099</v>
      </c>
      <c r="D21" s="83">
        <v>13205</v>
      </c>
      <c r="E21" s="83">
        <v>19717</v>
      </c>
      <c r="F21" s="83">
        <v>1951</v>
      </c>
      <c r="G21" s="83">
        <v>2802</v>
      </c>
      <c r="H21" s="83"/>
      <c r="I21" s="83">
        <v>79671</v>
      </c>
      <c r="J21" s="83">
        <v>9833</v>
      </c>
      <c r="K21" s="83">
        <v>9746</v>
      </c>
      <c r="L21" s="83"/>
      <c r="M21" s="83">
        <v>5808</v>
      </c>
      <c r="N21" s="83">
        <v>315</v>
      </c>
      <c r="O21" s="83">
        <v>657</v>
      </c>
    </row>
    <row r="22" spans="1:15" ht="16.5" customHeight="1" x14ac:dyDescent="0.25">
      <c r="A22" s="82" t="s">
        <v>38</v>
      </c>
      <c r="B22" s="83">
        <v>266204</v>
      </c>
      <c r="C22" s="83">
        <v>20841</v>
      </c>
      <c r="D22" s="83">
        <v>26062</v>
      </c>
      <c r="E22" s="83">
        <v>48512</v>
      </c>
      <c r="F22" s="83">
        <v>2429</v>
      </c>
      <c r="G22" s="83">
        <v>6318</v>
      </c>
      <c r="H22" s="83"/>
      <c r="I22" s="83">
        <v>207629</v>
      </c>
      <c r="J22" s="83">
        <v>17843</v>
      </c>
      <c r="K22" s="83">
        <v>18990</v>
      </c>
      <c r="L22" s="83"/>
      <c r="M22" s="83">
        <v>10063</v>
      </c>
      <c r="N22" s="83">
        <v>569</v>
      </c>
      <c r="O22" s="83">
        <v>754</v>
      </c>
    </row>
    <row r="23" spans="1:15" ht="16.5" customHeight="1" x14ac:dyDescent="0.25">
      <c r="A23" s="82" t="s">
        <v>4</v>
      </c>
      <c r="B23" s="83">
        <v>34363</v>
      </c>
      <c r="C23" s="83">
        <v>7140</v>
      </c>
      <c r="D23" s="83">
        <v>7480</v>
      </c>
      <c r="E23" s="83">
        <v>5811</v>
      </c>
      <c r="F23" s="83">
        <v>885</v>
      </c>
      <c r="G23" s="83">
        <v>900</v>
      </c>
      <c r="H23" s="83"/>
      <c r="I23" s="83">
        <v>27431</v>
      </c>
      <c r="J23" s="83">
        <v>5949</v>
      </c>
      <c r="K23" s="83">
        <v>6445</v>
      </c>
      <c r="L23" s="83"/>
      <c r="M23" s="83">
        <v>1121</v>
      </c>
      <c r="N23" s="83">
        <v>306</v>
      </c>
      <c r="O23" s="83">
        <v>135</v>
      </c>
    </row>
    <row r="24" spans="1:15" ht="16.5" customHeight="1" x14ac:dyDescent="0.25">
      <c r="A24" s="82" t="s">
        <v>3</v>
      </c>
      <c r="B24" s="83">
        <v>94328</v>
      </c>
      <c r="C24" s="83">
        <v>8348</v>
      </c>
      <c r="D24" s="83">
        <v>11346</v>
      </c>
      <c r="E24" s="83">
        <v>28714</v>
      </c>
      <c r="F24" s="83">
        <v>2013</v>
      </c>
      <c r="G24" s="83">
        <v>2143</v>
      </c>
      <c r="H24" s="83"/>
      <c r="I24" s="83">
        <v>57493</v>
      </c>
      <c r="J24" s="83">
        <v>5618</v>
      </c>
      <c r="K24" s="83">
        <v>7334</v>
      </c>
      <c r="L24" s="83"/>
      <c r="M24" s="83">
        <v>8121</v>
      </c>
      <c r="N24" s="83">
        <v>717</v>
      </c>
      <c r="O24" s="83">
        <v>1869</v>
      </c>
    </row>
    <row r="25" spans="1:15" ht="16.5" customHeight="1" x14ac:dyDescent="0.25">
      <c r="A25" s="82" t="s">
        <v>2</v>
      </c>
      <c r="B25" s="83">
        <v>161762</v>
      </c>
      <c r="C25" s="83">
        <v>13760</v>
      </c>
      <c r="D25" s="83">
        <v>24320</v>
      </c>
      <c r="E25" s="83">
        <v>47286</v>
      </c>
      <c r="F25" s="83">
        <v>2689</v>
      </c>
      <c r="G25" s="83">
        <v>2902</v>
      </c>
      <c r="H25" s="83"/>
      <c r="I25" s="83">
        <v>103919</v>
      </c>
      <c r="J25" s="83">
        <v>9944</v>
      </c>
      <c r="K25" s="83">
        <v>19072</v>
      </c>
      <c r="L25" s="83"/>
      <c r="M25" s="83">
        <v>10557</v>
      </c>
      <c r="N25" s="83">
        <v>1127</v>
      </c>
      <c r="O25" s="83">
        <v>2346</v>
      </c>
    </row>
    <row r="26" spans="1:15" ht="16.5" customHeight="1" x14ac:dyDescent="0.25">
      <c r="A26" s="71" t="s">
        <v>1</v>
      </c>
      <c r="B26" s="72">
        <v>26868</v>
      </c>
      <c r="C26" s="72">
        <v>2121</v>
      </c>
      <c r="D26" s="72">
        <v>3688</v>
      </c>
      <c r="E26" s="72">
        <v>10267</v>
      </c>
      <c r="F26" s="72">
        <v>421</v>
      </c>
      <c r="G26" s="72">
        <v>1141</v>
      </c>
      <c r="H26" s="72"/>
      <c r="I26" s="72">
        <v>14929</v>
      </c>
      <c r="J26" s="72">
        <v>1547</v>
      </c>
      <c r="K26" s="72">
        <v>2160</v>
      </c>
      <c r="L26" s="72"/>
      <c r="M26" s="72">
        <v>1672</v>
      </c>
      <c r="N26" s="72">
        <v>153</v>
      </c>
      <c r="O26" s="72">
        <v>387</v>
      </c>
    </row>
    <row r="27" spans="1:15" ht="16.5" customHeight="1" x14ac:dyDescent="0.25">
      <c r="A27" s="88" t="s">
        <v>23</v>
      </c>
      <c r="B27" s="76">
        <f t="shared" ref="B27:O27" si="0">SUM(B6:B26)</f>
        <v>1295753</v>
      </c>
      <c r="C27" s="76">
        <f t="shared" si="0"/>
        <v>174642</v>
      </c>
      <c r="D27" s="76">
        <f t="shared" si="0"/>
        <v>251685</v>
      </c>
      <c r="E27" s="76">
        <f t="shared" si="0"/>
        <v>347279</v>
      </c>
      <c r="F27" s="76">
        <f t="shared" si="0"/>
        <v>29624</v>
      </c>
      <c r="G27" s="76">
        <f t="shared" si="0"/>
        <v>56170</v>
      </c>
      <c r="H27" s="76"/>
      <c r="I27" s="76">
        <f t="shared" si="0"/>
        <v>860884</v>
      </c>
      <c r="J27" s="76">
        <f t="shared" si="0"/>
        <v>131440</v>
      </c>
      <c r="K27" s="76">
        <f t="shared" si="0"/>
        <v>169888</v>
      </c>
      <c r="L27" s="76"/>
      <c r="M27" s="76">
        <f t="shared" si="0"/>
        <v>87590</v>
      </c>
      <c r="N27" s="76">
        <f t="shared" si="0"/>
        <v>13578</v>
      </c>
      <c r="O27" s="76">
        <f t="shared" si="0"/>
        <v>25627</v>
      </c>
    </row>
    <row r="28" spans="1:15" ht="16.5" customHeight="1" x14ac:dyDescent="0.25">
      <c r="A28" s="88" t="s">
        <v>228</v>
      </c>
      <c r="B28" s="77">
        <f t="shared" ref="B28:O28" si="1">+B29+B30</f>
        <v>401275</v>
      </c>
      <c r="C28" s="77">
        <f t="shared" si="1"/>
        <v>83519</v>
      </c>
      <c r="D28" s="77">
        <f t="shared" si="1"/>
        <v>101123</v>
      </c>
      <c r="E28" s="77">
        <f t="shared" si="1"/>
        <v>124608</v>
      </c>
      <c r="F28" s="77">
        <f t="shared" si="1"/>
        <v>13793</v>
      </c>
      <c r="G28" s="77">
        <f t="shared" si="1"/>
        <v>26048</v>
      </c>
      <c r="H28" s="77"/>
      <c r="I28" s="77">
        <f t="shared" si="1"/>
        <v>241921</v>
      </c>
      <c r="J28" s="77">
        <f t="shared" si="1"/>
        <v>61906</v>
      </c>
      <c r="K28" s="77">
        <f t="shared" si="1"/>
        <v>62641</v>
      </c>
      <c r="L28" s="77"/>
      <c r="M28" s="77">
        <f t="shared" si="1"/>
        <v>34746</v>
      </c>
      <c r="N28" s="77">
        <f t="shared" si="1"/>
        <v>7820</v>
      </c>
      <c r="O28" s="77">
        <f t="shared" si="1"/>
        <v>12434</v>
      </c>
    </row>
    <row r="29" spans="1:15" ht="16.5" customHeight="1" x14ac:dyDescent="0.25">
      <c r="A29" s="92" t="s">
        <v>229</v>
      </c>
      <c r="B29" s="79">
        <f t="shared" ref="B29:O29" si="2">+B6+B7+B8+B13</f>
        <v>126553</v>
      </c>
      <c r="C29" s="79">
        <f t="shared" si="2"/>
        <v>20741</v>
      </c>
      <c r="D29" s="79">
        <f t="shared" si="2"/>
        <v>36371</v>
      </c>
      <c r="E29" s="79">
        <f t="shared" si="2"/>
        <v>48748</v>
      </c>
      <c r="F29" s="79">
        <f t="shared" si="2"/>
        <v>4498</v>
      </c>
      <c r="G29" s="79">
        <f t="shared" si="2"/>
        <v>10823</v>
      </c>
      <c r="H29" s="79"/>
      <c r="I29" s="79">
        <f t="shared" si="2"/>
        <v>65768</v>
      </c>
      <c r="J29" s="79">
        <f t="shared" si="2"/>
        <v>12944</v>
      </c>
      <c r="K29" s="79">
        <f t="shared" si="2"/>
        <v>20084</v>
      </c>
      <c r="L29" s="79"/>
      <c r="M29" s="79">
        <f t="shared" si="2"/>
        <v>12037</v>
      </c>
      <c r="N29" s="79">
        <f t="shared" si="2"/>
        <v>3299</v>
      </c>
      <c r="O29" s="79">
        <f t="shared" si="2"/>
        <v>5464</v>
      </c>
    </row>
    <row r="30" spans="1:15" ht="16.5" customHeight="1" x14ac:dyDescent="0.25">
      <c r="A30" s="92" t="s">
        <v>230</v>
      </c>
      <c r="B30" s="79">
        <f t="shared" ref="B30:O30" si="3">+B9+B10+B11+B12+B14</f>
        <v>274722</v>
      </c>
      <c r="C30" s="79">
        <f t="shared" si="3"/>
        <v>62778</v>
      </c>
      <c r="D30" s="79">
        <f t="shared" si="3"/>
        <v>64752</v>
      </c>
      <c r="E30" s="79">
        <f t="shared" si="3"/>
        <v>75860</v>
      </c>
      <c r="F30" s="79">
        <f t="shared" si="3"/>
        <v>9295</v>
      </c>
      <c r="G30" s="79">
        <f t="shared" si="3"/>
        <v>15225</v>
      </c>
      <c r="H30" s="79"/>
      <c r="I30" s="79">
        <f t="shared" si="3"/>
        <v>176153</v>
      </c>
      <c r="J30" s="79">
        <f t="shared" si="3"/>
        <v>48962</v>
      </c>
      <c r="K30" s="79">
        <f t="shared" si="3"/>
        <v>42557</v>
      </c>
      <c r="L30" s="79"/>
      <c r="M30" s="79">
        <f t="shared" si="3"/>
        <v>22709</v>
      </c>
      <c r="N30" s="79">
        <f t="shared" si="3"/>
        <v>4521</v>
      </c>
      <c r="O30" s="79">
        <f t="shared" si="3"/>
        <v>6970</v>
      </c>
    </row>
    <row r="31" spans="1:15" ht="16.5" customHeight="1" x14ac:dyDescent="0.25">
      <c r="A31" s="88" t="s">
        <v>39</v>
      </c>
      <c r="B31" s="77">
        <f t="shared" ref="B31:O31" si="4">+B15+B16+B17+B18</f>
        <v>174294</v>
      </c>
      <c r="C31" s="77">
        <f t="shared" si="4"/>
        <v>22423</v>
      </c>
      <c r="D31" s="77">
        <f t="shared" si="4"/>
        <v>57859</v>
      </c>
      <c r="E31" s="77">
        <f t="shared" si="4"/>
        <v>53042</v>
      </c>
      <c r="F31" s="77">
        <f t="shared" si="4"/>
        <v>4701</v>
      </c>
      <c r="G31" s="77">
        <f t="shared" si="4"/>
        <v>12393</v>
      </c>
      <c r="H31" s="77"/>
      <c r="I31" s="77">
        <f t="shared" si="4"/>
        <v>107517</v>
      </c>
      <c r="J31" s="77">
        <f t="shared" si="4"/>
        <v>15355</v>
      </c>
      <c r="K31" s="77">
        <f t="shared" si="4"/>
        <v>38859</v>
      </c>
      <c r="L31" s="77"/>
      <c r="M31" s="77">
        <f t="shared" si="4"/>
        <v>13735</v>
      </c>
      <c r="N31" s="77">
        <f t="shared" si="4"/>
        <v>2367</v>
      </c>
      <c r="O31" s="77">
        <f t="shared" si="4"/>
        <v>6607</v>
      </c>
    </row>
    <row r="32" spans="1:15" ht="16.5" customHeight="1" x14ac:dyDescent="0.25">
      <c r="A32" s="88" t="s">
        <v>231</v>
      </c>
      <c r="B32" s="77">
        <f t="shared" ref="B32:O32" si="5">+B33+B34</f>
        <v>720184</v>
      </c>
      <c r="C32" s="77">
        <f t="shared" si="5"/>
        <v>68700</v>
      </c>
      <c r="D32" s="77">
        <f t="shared" si="5"/>
        <v>92703</v>
      </c>
      <c r="E32" s="77">
        <f t="shared" si="5"/>
        <v>169629</v>
      </c>
      <c r="F32" s="77">
        <f t="shared" si="5"/>
        <v>11130</v>
      </c>
      <c r="G32" s="77">
        <f t="shared" si="5"/>
        <v>17729</v>
      </c>
      <c r="H32" s="77"/>
      <c r="I32" s="77">
        <f t="shared" si="5"/>
        <v>511446</v>
      </c>
      <c r="J32" s="77">
        <f t="shared" si="5"/>
        <v>54179</v>
      </c>
      <c r="K32" s="77">
        <f t="shared" si="5"/>
        <v>68388</v>
      </c>
      <c r="L32" s="77"/>
      <c r="M32" s="77">
        <f t="shared" si="5"/>
        <v>39109</v>
      </c>
      <c r="N32" s="77">
        <f t="shared" si="5"/>
        <v>3391</v>
      </c>
      <c r="O32" s="77">
        <f t="shared" si="5"/>
        <v>6586</v>
      </c>
    </row>
    <row r="33" spans="1:15" ht="16.5" customHeight="1" x14ac:dyDescent="0.25">
      <c r="A33" s="92" t="s">
        <v>59</v>
      </c>
      <c r="B33" s="79">
        <f t="shared" ref="B33:O33" si="6">+B19+B20+B21+B22+B23+B24</f>
        <v>531554</v>
      </c>
      <c r="C33" s="79">
        <f t="shared" si="6"/>
        <v>52819</v>
      </c>
      <c r="D33" s="79">
        <f t="shared" si="6"/>
        <v>64695</v>
      </c>
      <c r="E33" s="79">
        <f t="shared" si="6"/>
        <v>112076</v>
      </c>
      <c r="F33" s="79">
        <f t="shared" si="6"/>
        <v>8020</v>
      </c>
      <c r="G33" s="79">
        <f t="shared" si="6"/>
        <v>13686</v>
      </c>
      <c r="H33" s="79"/>
      <c r="I33" s="79">
        <f t="shared" si="6"/>
        <v>392598</v>
      </c>
      <c r="J33" s="79">
        <f t="shared" si="6"/>
        <v>42688</v>
      </c>
      <c r="K33" s="79">
        <f t="shared" si="6"/>
        <v>47156</v>
      </c>
      <c r="L33" s="79"/>
      <c r="M33" s="79">
        <f t="shared" si="6"/>
        <v>26880</v>
      </c>
      <c r="N33" s="79">
        <f t="shared" si="6"/>
        <v>2111</v>
      </c>
      <c r="O33" s="79">
        <f t="shared" si="6"/>
        <v>3853</v>
      </c>
    </row>
    <row r="34" spans="1:15" ht="16.5" customHeight="1" x14ac:dyDescent="0.25">
      <c r="A34" s="80" t="s">
        <v>60</v>
      </c>
      <c r="B34" s="81">
        <f t="shared" ref="B34:O34" si="7">+B25+B26</f>
        <v>188630</v>
      </c>
      <c r="C34" s="81">
        <f t="shared" si="7"/>
        <v>15881</v>
      </c>
      <c r="D34" s="81">
        <f t="shared" si="7"/>
        <v>28008</v>
      </c>
      <c r="E34" s="81">
        <f t="shared" si="7"/>
        <v>57553</v>
      </c>
      <c r="F34" s="81">
        <f t="shared" si="7"/>
        <v>3110</v>
      </c>
      <c r="G34" s="81">
        <f t="shared" si="7"/>
        <v>4043</v>
      </c>
      <c r="H34" s="81"/>
      <c r="I34" s="81">
        <f t="shared" si="7"/>
        <v>118848</v>
      </c>
      <c r="J34" s="81">
        <f t="shared" si="7"/>
        <v>11491</v>
      </c>
      <c r="K34" s="81">
        <f t="shared" si="7"/>
        <v>21232</v>
      </c>
      <c r="L34" s="81"/>
      <c r="M34" s="81">
        <f t="shared" si="7"/>
        <v>12229</v>
      </c>
      <c r="N34" s="81">
        <f t="shared" si="7"/>
        <v>1280</v>
      </c>
      <c r="O34" s="81">
        <f t="shared" si="7"/>
        <v>2733</v>
      </c>
    </row>
    <row r="35" spans="1:15" ht="15" customHeight="1" x14ac:dyDescent="0.25">
      <c r="A35" s="269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</row>
    <row r="36" spans="1:15" ht="15" customHeight="1" x14ac:dyDescent="0.25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</row>
  </sheetData>
  <mergeCells count="11">
    <mergeCell ref="G4:G5"/>
    <mergeCell ref="A1:O1"/>
    <mergeCell ref="A2:A5"/>
    <mergeCell ref="B2:O2"/>
    <mergeCell ref="B3:B4"/>
    <mergeCell ref="C3:C4"/>
    <mergeCell ref="D3:D4"/>
    <mergeCell ref="E3:G3"/>
    <mergeCell ref="I3:K3"/>
    <mergeCell ref="M3:O3"/>
    <mergeCell ref="F4:F5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>
    <tabColor theme="0" tint="-0.14999847407452621"/>
    <pageSetUpPr fitToPage="1"/>
  </sheetPr>
  <dimension ref="A1:H36"/>
  <sheetViews>
    <sheetView showGridLines="0" zoomScaleNormal="100" zoomScaleSheetLayoutView="80" workbookViewId="0">
      <selection activeCell="G8" sqref="G8"/>
    </sheetView>
  </sheetViews>
  <sheetFormatPr defaultColWidth="9.1796875" defaultRowHeight="15" customHeight="1" x14ac:dyDescent="0.25"/>
  <cols>
    <col min="1" max="1" width="28.81640625" style="2" customWidth="1"/>
    <col min="2" max="2" width="16.1796875" style="2" customWidth="1"/>
    <col min="3" max="3" width="15.1796875" style="2" customWidth="1"/>
    <col min="4" max="4" width="4.26953125" style="2" customWidth="1"/>
    <col min="5" max="5" width="12.453125" style="2" customWidth="1"/>
    <col min="6" max="6" width="4.453125" style="2" customWidth="1"/>
    <col min="7" max="7" width="15.54296875" style="2" customWidth="1"/>
    <col min="8" max="16384" width="9.1796875" style="2"/>
  </cols>
  <sheetData>
    <row r="1" spans="1:8" s="191" customFormat="1" ht="18.75" customHeight="1" x14ac:dyDescent="0.3">
      <c r="A1" s="440" t="s">
        <v>353</v>
      </c>
      <c r="B1" s="441"/>
      <c r="C1" s="441"/>
      <c r="D1" s="441"/>
      <c r="E1" s="441"/>
      <c r="F1" s="441"/>
      <c r="G1" s="441"/>
    </row>
    <row r="2" spans="1:8" ht="15" customHeight="1" x14ac:dyDescent="0.25">
      <c r="A2" s="372" t="s">
        <v>51</v>
      </c>
      <c r="B2" s="368" t="s">
        <v>254</v>
      </c>
      <c r="C2" s="368"/>
      <c r="D2" s="368"/>
      <c r="E2" s="368"/>
      <c r="F2" s="368"/>
      <c r="G2" s="368"/>
    </row>
    <row r="3" spans="1:8" ht="36" customHeight="1" x14ac:dyDescent="0.25">
      <c r="A3" s="431"/>
      <c r="B3" s="405" t="s">
        <v>253</v>
      </c>
      <c r="C3" s="273" t="s">
        <v>252</v>
      </c>
      <c r="D3" s="227"/>
      <c r="E3" s="274" t="s">
        <v>251</v>
      </c>
      <c r="F3" s="226"/>
      <c r="G3" s="275" t="s">
        <v>250</v>
      </c>
    </row>
    <row r="4" spans="1:8" ht="27.65" customHeight="1" x14ac:dyDescent="0.25">
      <c r="A4" s="432"/>
      <c r="B4" s="389"/>
      <c r="C4" s="293"/>
      <c r="D4" s="294"/>
      <c r="E4" s="293"/>
      <c r="F4" s="295"/>
      <c r="G4" s="293"/>
    </row>
    <row r="5" spans="1:8" ht="16.5" customHeight="1" x14ac:dyDescent="0.25">
      <c r="A5" s="82" t="s">
        <v>33</v>
      </c>
      <c r="B5" s="83">
        <v>3009593.875</v>
      </c>
      <c r="C5" s="83">
        <v>1567484.875</v>
      </c>
      <c r="D5" s="83"/>
      <c r="E5" s="83">
        <v>1323371</v>
      </c>
      <c r="F5" s="83"/>
      <c r="G5" s="83">
        <v>118738</v>
      </c>
      <c r="H5" s="21"/>
    </row>
    <row r="6" spans="1:8" ht="16.5" customHeight="1" x14ac:dyDescent="0.25">
      <c r="A6" s="82" t="s">
        <v>13</v>
      </c>
      <c r="B6" s="83">
        <v>136870.75</v>
      </c>
      <c r="C6" s="83">
        <v>72081.75</v>
      </c>
      <c r="D6" s="83"/>
      <c r="E6" s="83">
        <v>62653</v>
      </c>
      <c r="F6" s="83"/>
      <c r="G6" s="83">
        <v>2136</v>
      </c>
      <c r="H6" s="21"/>
    </row>
    <row r="7" spans="1:8" ht="16.5" customHeight="1" x14ac:dyDescent="0.25">
      <c r="A7" s="82" t="s">
        <v>10</v>
      </c>
      <c r="B7" s="83">
        <v>5236568.25</v>
      </c>
      <c r="C7" s="83">
        <v>3444612.25</v>
      </c>
      <c r="D7" s="83"/>
      <c r="E7" s="83">
        <v>1648782</v>
      </c>
      <c r="F7" s="83"/>
      <c r="G7" s="83">
        <v>143174</v>
      </c>
      <c r="H7" s="21"/>
    </row>
    <row r="8" spans="1:8" ht="16.5" customHeight="1" x14ac:dyDescent="0.25">
      <c r="A8" s="82" t="s">
        <v>41</v>
      </c>
      <c r="B8" s="83">
        <v>1478705.25</v>
      </c>
      <c r="C8" s="83">
        <v>596378.25</v>
      </c>
      <c r="D8" s="83"/>
      <c r="E8" s="83">
        <v>849213</v>
      </c>
      <c r="F8" s="83"/>
      <c r="G8" s="83">
        <v>33114</v>
      </c>
      <c r="H8" s="21"/>
    </row>
    <row r="9" spans="1:8" ht="16.5" customHeight="1" x14ac:dyDescent="0.25">
      <c r="A9" s="82" t="s">
        <v>42</v>
      </c>
      <c r="B9" s="83">
        <v>1003363.25</v>
      </c>
      <c r="C9" s="83">
        <v>456470.25</v>
      </c>
      <c r="D9" s="83"/>
      <c r="E9" s="83">
        <v>447795</v>
      </c>
      <c r="F9" s="83"/>
      <c r="G9" s="83">
        <v>99098</v>
      </c>
      <c r="H9" s="21"/>
    </row>
    <row r="10" spans="1:8" ht="16.5" customHeight="1" x14ac:dyDescent="0.25">
      <c r="A10" s="82" t="s">
        <v>34</v>
      </c>
      <c r="B10" s="83">
        <v>4309692.25</v>
      </c>
      <c r="C10" s="83">
        <v>2433471.25</v>
      </c>
      <c r="D10" s="83"/>
      <c r="E10" s="83">
        <v>1730646</v>
      </c>
      <c r="F10" s="83"/>
      <c r="G10" s="83">
        <v>145575</v>
      </c>
      <c r="H10" s="21"/>
    </row>
    <row r="11" spans="1:8" ht="16.5" customHeight="1" x14ac:dyDescent="0.25">
      <c r="A11" s="82" t="s">
        <v>22</v>
      </c>
      <c r="B11" s="83">
        <v>1327564</v>
      </c>
      <c r="C11" s="83">
        <v>799929</v>
      </c>
      <c r="D11" s="83"/>
      <c r="E11" s="83">
        <v>497802</v>
      </c>
      <c r="F11" s="83"/>
      <c r="G11" s="83">
        <v>29833</v>
      </c>
      <c r="H11" s="21"/>
    </row>
    <row r="12" spans="1:8" ht="16.5" customHeight="1" x14ac:dyDescent="0.25">
      <c r="A12" s="82" t="s">
        <v>9</v>
      </c>
      <c r="B12" s="83">
        <v>603328.25</v>
      </c>
      <c r="C12" s="83">
        <v>292670.25</v>
      </c>
      <c r="D12" s="83"/>
      <c r="E12" s="83">
        <v>300693</v>
      </c>
      <c r="F12" s="83"/>
      <c r="G12" s="83">
        <v>9965</v>
      </c>
      <c r="H12" s="21"/>
    </row>
    <row r="13" spans="1:8" ht="16.5" customHeight="1" x14ac:dyDescent="0.25">
      <c r="A13" s="82" t="s">
        <v>21</v>
      </c>
      <c r="B13" s="83">
        <v>5825394.625</v>
      </c>
      <c r="C13" s="83">
        <v>2620881.625</v>
      </c>
      <c r="D13" s="83"/>
      <c r="E13" s="83">
        <v>3085106</v>
      </c>
      <c r="F13" s="83"/>
      <c r="G13" s="83">
        <v>119407</v>
      </c>
      <c r="H13" s="21"/>
    </row>
    <row r="14" spans="1:8" ht="16.5" customHeight="1" x14ac:dyDescent="0.25">
      <c r="A14" s="82" t="s">
        <v>35</v>
      </c>
      <c r="B14" s="83">
        <v>4986716.125</v>
      </c>
      <c r="C14" s="83">
        <v>3091369.125</v>
      </c>
      <c r="D14" s="83"/>
      <c r="E14" s="83">
        <v>1757408</v>
      </c>
      <c r="F14" s="83"/>
      <c r="G14" s="83">
        <v>137939</v>
      </c>
      <c r="H14" s="21"/>
    </row>
    <row r="15" spans="1:8" ht="16.5" customHeight="1" x14ac:dyDescent="0.25">
      <c r="A15" s="82" t="s">
        <v>8</v>
      </c>
      <c r="B15" s="83">
        <v>1176046.5</v>
      </c>
      <c r="C15" s="83">
        <v>675972.5</v>
      </c>
      <c r="D15" s="83"/>
      <c r="E15" s="83">
        <v>464762</v>
      </c>
      <c r="F15" s="83"/>
      <c r="G15" s="83">
        <v>35312</v>
      </c>
      <c r="H15" s="21"/>
    </row>
    <row r="16" spans="1:8" ht="16.5" customHeight="1" x14ac:dyDescent="0.25">
      <c r="A16" s="82" t="s">
        <v>36</v>
      </c>
      <c r="B16" s="83">
        <v>1257116.5</v>
      </c>
      <c r="C16" s="83">
        <v>692893.5</v>
      </c>
      <c r="D16" s="83"/>
      <c r="E16" s="83">
        <v>533020</v>
      </c>
      <c r="F16" s="83"/>
      <c r="G16" s="83">
        <v>31203</v>
      </c>
      <c r="H16" s="21"/>
    </row>
    <row r="17" spans="1:8" ht="16.5" customHeight="1" x14ac:dyDescent="0.25">
      <c r="A17" s="82" t="s">
        <v>7</v>
      </c>
      <c r="B17" s="83">
        <v>3534089.75</v>
      </c>
      <c r="C17" s="83">
        <v>1633437.75</v>
      </c>
      <c r="D17" s="83"/>
      <c r="E17" s="83">
        <v>1760976</v>
      </c>
      <c r="F17" s="83"/>
      <c r="G17" s="83">
        <v>139676</v>
      </c>
      <c r="H17" s="21"/>
    </row>
    <row r="18" spans="1:8" ht="16.5" customHeight="1" x14ac:dyDescent="0.25">
      <c r="A18" s="82" t="s">
        <v>6</v>
      </c>
      <c r="B18" s="83">
        <v>1428730</v>
      </c>
      <c r="C18" s="83">
        <v>713074</v>
      </c>
      <c r="D18" s="83"/>
      <c r="E18" s="83">
        <v>691574</v>
      </c>
      <c r="F18" s="83"/>
      <c r="G18" s="83">
        <v>24082</v>
      </c>
      <c r="H18" s="21"/>
    </row>
    <row r="19" spans="1:8" ht="16.5" customHeight="1" x14ac:dyDescent="0.25">
      <c r="A19" s="82" t="s">
        <v>37</v>
      </c>
      <c r="B19" s="83">
        <v>495878.875</v>
      </c>
      <c r="C19" s="83">
        <v>283987.875</v>
      </c>
      <c r="D19" s="83"/>
      <c r="E19" s="83">
        <v>201608</v>
      </c>
      <c r="F19" s="83"/>
      <c r="G19" s="83">
        <v>10283</v>
      </c>
      <c r="H19" s="21"/>
    </row>
    <row r="20" spans="1:8" ht="16.5" customHeight="1" x14ac:dyDescent="0.25">
      <c r="A20" s="82" t="s">
        <v>5</v>
      </c>
      <c r="B20" s="83">
        <v>4369286.875</v>
      </c>
      <c r="C20" s="83">
        <v>1726865.875</v>
      </c>
      <c r="D20" s="83"/>
      <c r="E20" s="83">
        <v>2573374</v>
      </c>
      <c r="F20" s="83"/>
      <c r="G20" s="83">
        <v>69047</v>
      </c>
      <c r="H20" s="21"/>
    </row>
    <row r="21" spans="1:8" ht="16.5" customHeight="1" x14ac:dyDescent="0.25">
      <c r="A21" s="82" t="s">
        <v>38</v>
      </c>
      <c r="B21" s="83">
        <v>10034327</v>
      </c>
      <c r="C21" s="83">
        <v>2983571</v>
      </c>
      <c r="D21" s="83"/>
      <c r="E21" s="83">
        <v>6847023</v>
      </c>
      <c r="F21" s="83"/>
      <c r="G21" s="83">
        <v>203733</v>
      </c>
      <c r="H21" s="21"/>
    </row>
    <row r="22" spans="1:8" ht="16.5" customHeight="1" x14ac:dyDescent="0.25">
      <c r="A22" s="82" t="s">
        <v>4</v>
      </c>
      <c r="B22" s="83">
        <v>1952197.75</v>
      </c>
      <c r="C22" s="83">
        <v>584283.75</v>
      </c>
      <c r="D22" s="83"/>
      <c r="E22" s="83">
        <v>1345827</v>
      </c>
      <c r="F22" s="83"/>
      <c r="G22" s="83">
        <v>22087</v>
      </c>
      <c r="H22" s="21"/>
    </row>
    <row r="23" spans="1:8" ht="16.5" customHeight="1" x14ac:dyDescent="0.25">
      <c r="A23" s="82" t="s">
        <v>3</v>
      </c>
      <c r="B23" s="83">
        <v>5273218.25</v>
      </c>
      <c r="C23" s="83">
        <v>2058431.25</v>
      </c>
      <c r="D23" s="83"/>
      <c r="E23" s="83">
        <v>3078205</v>
      </c>
      <c r="F23" s="83"/>
      <c r="G23" s="83">
        <v>136582</v>
      </c>
      <c r="H23" s="21"/>
    </row>
    <row r="24" spans="1:8" ht="16.5" customHeight="1" x14ac:dyDescent="0.25">
      <c r="A24" s="82" t="s">
        <v>2</v>
      </c>
      <c r="B24" s="83">
        <v>8699202.25</v>
      </c>
      <c r="C24" s="83">
        <v>3098941.25</v>
      </c>
      <c r="D24" s="83"/>
      <c r="E24" s="83">
        <v>5394591</v>
      </c>
      <c r="F24" s="83"/>
      <c r="G24" s="83">
        <v>205670</v>
      </c>
      <c r="H24" s="21"/>
    </row>
    <row r="25" spans="1:8" ht="16.5" customHeight="1" x14ac:dyDescent="0.25">
      <c r="A25" s="71" t="s">
        <v>1</v>
      </c>
      <c r="B25" s="72">
        <v>2483557.625</v>
      </c>
      <c r="C25" s="72">
        <v>1369345.625</v>
      </c>
      <c r="D25" s="72"/>
      <c r="E25" s="72">
        <v>1068731</v>
      </c>
      <c r="F25" s="72"/>
      <c r="G25" s="72">
        <v>45481</v>
      </c>
      <c r="H25" s="21"/>
    </row>
    <row r="26" spans="1:8" ht="16.5" customHeight="1" x14ac:dyDescent="0.25">
      <c r="A26" s="88" t="s">
        <v>23</v>
      </c>
      <c r="B26" s="76">
        <f t="shared" ref="B26:C26" si="0">SUM(B5:B25)</f>
        <v>68621448</v>
      </c>
      <c r="C26" s="76">
        <f t="shared" si="0"/>
        <v>31196153</v>
      </c>
      <c r="D26" s="76"/>
      <c r="E26" s="76">
        <f>SUM(E5:E25)</f>
        <v>35663160</v>
      </c>
      <c r="F26" s="76"/>
      <c r="G26" s="76">
        <f>SUM(G5:G25)</f>
        <v>1762135</v>
      </c>
      <c r="H26" s="21"/>
    </row>
    <row r="27" spans="1:8" ht="16.5" customHeight="1" x14ac:dyDescent="0.25">
      <c r="A27" s="88" t="s">
        <v>228</v>
      </c>
      <c r="B27" s="77">
        <f t="shared" ref="B27:C27" si="1">+B28+B29</f>
        <v>22931080.5</v>
      </c>
      <c r="C27" s="77">
        <f t="shared" si="1"/>
        <v>12283979.5</v>
      </c>
      <c r="D27" s="77"/>
      <c r="E27" s="77">
        <f>+E28+E29</f>
        <v>9946061</v>
      </c>
      <c r="F27" s="77"/>
      <c r="G27" s="77">
        <f>+G28+G29</f>
        <v>701040</v>
      </c>
      <c r="H27" s="21"/>
    </row>
    <row r="28" spans="1:8" ht="16.5" customHeight="1" x14ac:dyDescent="0.25">
      <c r="A28" s="92" t="s">
        <v>229</v>
      </c>
      <c r="B28" s="79">
        <f t="shared" ref="B28:C28" si="2">+B5+B6+B7+B12</f>
        <v>8986361.125</v>
      </c>
      <c r="C28" s="79">
        <f t="shared" si="2"/>
        <v>5376849.125</v>
      </c>
      <c r="D28" s="79"/>
      <c r="E28" s="79">
        <f>+E5+E6+E7+E12</f>
        <v>3335499</v>
      </c>
      <c r="F28" s="79"/>
      <c r="G28" s="79">
        <f>+G5+G6+G7+G12</f>
        <v>274013</v>
      </c>
      <c r="H28" s="21"/>
    </row>
    <row r="29" spans="1:8" ht="16.5" customHeight="1" x14ac:dyDescent="0.25">
      <c r="A29" s="92" t="s">
        <v>230</v>
      </c>
      <c r="B29" s="79">
        <f t="shared" ref="B29:C29" si="3">+B8+B9+B10+B11+B13</f>
        <v>13944719.375</v>
      </c>
      <c r="C29" s="79">
        <f t="shared" si="3"/>
        <v>6907130.375</v>
      </c>
      <c r="D29" s="79"/>
      <c r="E29" s="79">
        <f>+E8+E9+E10+E11+E13</f>
        <v>6610562</v>
      </c>
      <c r="F29" s="79"/>
      <c r="G29" s="79">
        <f>+G8+G9+G10+G11+G13</f>
        <v>427027</v>
      </c>
      <c r="H29" s="21"/>
    </row>
    <row r="30" spans="1:8" ht="16.5" customHeight="1" x14ac:dyDescent="0.25">
      <c r="A30" s="88" t="s">
        <v>39</v>
      </c>
      <c r="B30" s="77">
        <f t="shared" ref="B30:C30" si="4">+B14+B15+B16+B17</f>
        <v>10953968.875</v>
      </c>
      <c r="C30" s="77">
        <f t="shared" si="4"/>
        <v>6093672.875</v>
      </c>
      <c r="D30" s="77"/>
      <c r="E30" s="77">
        <f>+E14+E15+E16+E17</f>
        <v>4516166</v>
      </c>
      <c r="F30" s="77"/>
      <c r="G30" s="77">
        <f>+G14+G15+G16+G17</f>
        <v>344130</v>
      </c>
      <c r="H30" s="21"/>
    </row>
    <row r="31" spans="1:8" ht="16.5" customHeight="1" x14ac:dyDescent="0.25">
      <c r="A31" s="88" t="s">
        <v>231</v>
      </c>
      <c r="B31" s="77">
        <f t="shared" ref="B31:C31" si="5">+B32+B33</f>
        <v>34736398.625</v>
      </c>
      <c r="C31" s="77">
        <f t="shared" si="5"/>
        <v>12818500.625</v>
      </c>
      <c r="D31" s="77"/>
      <c r="E31" s="77">
        <f>+E32+E33</f>
        <v>21200933</v>
      </c>
      <c r="F31" s="77"/>
      <c r="G31" s="77">
        <f>+G32+G33</f>
        <v>716965</v>
      </c>
      <c r="H31" s="21"/>
    </row>
    <row r="32" spans="1:8" ht="16.5" customHeight="1" x14ac:dyDescent="0.25">
      <c r="A32" s="92" t="s">
        <v>59</v>
      </c>
      <c r="B32" s="79">
        <f t="shared" ref="B32:C32" si="6">+B18+B19+B20+B21+B22+B23</f>
        <v>23553638.75</v>
      </c>
      <c r="C32" s="79">
        <f t="shared" si="6"/>
        <v>8350213.75</v>
      </c>
      <c r="D32" s="79"/>
      <c r="E32" s="79">
        <f>+E18+E19+E20+E21+E22+E23</f>
        <v>14737611</v>
      </c>
      <c r="F32" s="79"/>
      <c r="G32" s="79">
        <f>+G18+G19+G20+G21+G22+G23</f>
        <v>465814</v>
      </c>
      <c r="H32" s="21"/>
    </row>
    <row r="33" spans="1:8" ht="16.5" customHeight="1" x14ac:dyDescent="0.25">
      <c r="A33" s="80" t="s">
        <v>60</v>
      </c>
      <c r="B33" s="81">
        <f t="shared" ref="B33:C33" si="7">+B24+B25</f>
        <v>11182759.875</v>
      </c>
      <c r="C33" s="81">
        <f t="shared" si="7"/>
        <v>4468286.875</v>
      </c>
      <c r="D33" s="81"/>
      <c r="E33" s="81">
        <f>+E24+E25</f>
        <v>6463322</v>
      </c>
      <c r="F33" s="81"/>
      <c r="G33" s="81">
        <f>+G24+G25</f>
        <v>251151</v>
      </c>
      <c r="H33" s="21"/>
    </row>
    <row r="34" spans="1:8" ht="15" customHeight="1" x14ac:dyDescent="0.25">
      <c r="A34" s="129" t="s">
        <v>307</v>
      </c>
      <c r="B34" s="176"/>
      <c r="C34" s="176"/>
      <c r="D34" s="176"/>
      <c r="E34" s="176"/>
      <c r="F34" s="176"/>
      <c r="G34" s="176"/>
    </row>
    <row r="35" spans="1:8" ht="15" customHeight="1" x14ac:dyDescent="0.25">
      <c r="A35" s="86"/>
      <c r="B35" s="86"/>
      <c r="C35" s="86"/>
      <c r="D35" s="86"/>
      <c r="E35" s="86"/>
      <c r="F35" s="86"/>
      <c r="G35" s="86"/>
    </row>
    <row r="36" spans="1:8" ht="15" customHeight="1" x14ac:dyDescent="0.25">
      <c r="A36" s="86"/>
      <c r="B36" s="86"/>
      <c r="C36" s="86"/>
      <c r="D36" s="86"/>
      <c r="E36" s="86"/>
      <c r="F36" s="86"/>
      <c r="G36" s="86"/>
    </row>
  </sheetData>
  <mergeCells count="4">
    <mergeCell ref="A1:G1"/>
    <mergeCell ref="A2:A4"/>
    <mergeCell ref="B3:B4"/>
    <mergeCell ref="B2:G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K14"/>
  <sheetViews>
    <sheetView showGridLines="0" zoomScale="110" zoomScaleNormal="110" zoomScaleSheetLayoutView="80" workbookViewId="0">
      <selection activeCell="H4" sqref="H4"/>
    </sheetView>
  </sheetViews>
  <sheetFormatPr defaultColWidth="9.1796875" defaultRowHeight="10.5" x14ac:dyDescent="0.25"/>
  <cols>
    <col min="1" max="1" width="24.7265625" style="31" customWidth="1"/>
    <col min="2" max="2" width="12" style="31" hidden="1" customWidth="1"/>
    <col min="3" max="3" width="9.81640625" style="31" customWidth="1"/>
    <col min="4" max="4" width="10.7265625" style="31" customWidth="1"/>
    <col min="5" max="5" width="10.1796875" style="31" customWidth="1"/>
    <col min="6" max="6" width="4.1796875" style="31" customWidth="1"/>
    <col min="7" max="7" width="9" style="31" customWidth="1"/>
    <col min="8" max="8" width="10" style="31" customWidth="1"/>
    <col min="9" max="9" width="11" style="31" customWidth="1"/>
    <col min="10" max="10" width="4" style="31" customWidth="1"/>
    <col min="11" max="11" width="11.26953125" style="14" customWidth="1"/>
    <col min="12" max="13" width="9.1796875" style="31" customWidth="1"/>
    <col min="14" max="16384" width="9.1796875" style="31"/>
  </cols>
  <sheetData>
    <row r="1" spans="1:11" ht="14.25" customHeight="1" x14ac:dyDescent="0.2">
      <c r="A1" s="442" t="s">
        <v>354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spans="1:11" ht="23.25" customHeight="1" x14ac:dyDescent="0.2">
      <c r="A2" s="393" t="s">
        <v>215</v>
      </c>
      <c r="B2" s="399">
        <v>2020</v>
      </c>
      <c r="C2" s="399"/>
      <c r="D2" s="399"/>
      <c r="E2" s="399"/>
      <c r="F2" s="139"/>
      <c r="G2" s="399">
        <v>2010</v>
      </c>
      <c r="H2" s="399"/>
      <c r="I2" s="399"/>
      <c r="J2" s="139"/>
      <c r="K2" s="132" t="s">
        <v>52</v>
      </c>
    </row>
    <row r="3" spans="1:11" ht="53.25" customHeight="1" x14ac:dyDescent="0.2">
      <c r="A3" s="371"/>
      <c r="B3" s="443" t="s">
        <v>88</v>
      </c>
      <c r="C3" s="443"/>
      <c r="D3" s="307" t="s">
        <v>43</v>
      </c>
      <c r="E3" s="307" t="s">
        <v>216</v>
      </c>
      <c r="F3" s="307"/>
      <c r="G3" s="307" t="s">
        <v>88</v>
      </c>
      <c r="H3" s="307" t="s">
        <v>43</v>
      </c>
      <c r="I3" s="307" t="s">
        <v>216</v>
      </c>
      <c r="J3" s="307"/>
      <c r="K3" s="307" t="s">
        <v>216</v>
      </c>
    </row>
    <row r="4" spans="1:11" s="32" customFormat="1" ht="11.5" x14ac:dyDescent="0.25">
      <c r="A4" s="359" t="s">
        <v>85</v>
      </c>
      <c r="B4" s="360">
        <v>183732</v>
      </c>
      <c r="C4" s="361">
        <v>1459588</v>
      </c>
      <c r="D4" s="362">
        <v>100</v>
      </c>
      <c r="E4" s="349">
        <v>99.690018005080887</v>
      </c>
      <c r="F4" s="363"/>
      <c r="G4" s="361">
        <v>2932651</v>
      </c>
      <c r="H4" s="364">
        <v>100</v>
      </c>
      <c r="I4" s="349">
        <v>69</v>
      </c>
      <c r="J4" s="349"/>
      <c r="K4" s="365">
        <f t="shared" ref="K4:K12" si="0">(E4-I4)/I4*100</f>
        <v>44.478286963885346</v>
      </c>
    </row>
    <row r="5" spans="1:11" ht="11.5" x14ac:dyDescent="0.25">
      <c r="A5" s="152" t="s">
        <v>91</v>
      </c>
      <c r="B5" s="153">
        <v>111669</v>
      </c>
      <c r="C5" s="154">
        <v>990562</v>
      </c>
      <c r="D5" s="155">
        <v>67.865863517650183</v>
      </c>
      <c r="E5" s="156">
        <v>110.59683240423114</v>
      </c>
      <c r="F5" s="157"/>
      <c r="G5" s="154">
        <v>1784148</v>
      </c>
      <c r="H5" s="155">
        <v>60.837378876654604</v>
      </c>
      <c r="I5" s="156">
        <v>81</v>
      </c>
      <c r="J5" s="156"/>
      <c r="K5" s="158">
        <f t="shared" si="0"/>
        <v>36.539299264482885</v>
      </c>
    </row>
    <row r="6" spans="1:11" ht="11.5" x14ac:dyDescent="0.25">
      <c r="A6" s="152" t="s">
        <v>90</v>
      </c>
      <c r="B6" s="153">
        <v>174950</v>
      </c>
      <c r="C6" s="154">
        <v>469026</v>
      </c>
      <c r="D6" s="155">
        <v>32.13413648234981</v>
      </c>
      <c r="E6" s="156">
        <v>76.655312285459658</v>
      </c>
      <c r="F6" s="157"/>
      <c r="G6" s="154">
        <v>1148503</v>
      </c>
      <c r="H6" s="155">
        <v>39.162621123345396</v>
      </c>
      <c r="I6" s="156">
        <v>49.553665946018427</v>
      </c>
      <c r="J6" s="156"/>
      <c r="K6" s="158">
        <f t="shared" si="0"/>
        <v>54.691506313507801</v>
      </c>
    </row>
    <row r="7" spans="1:11" s="32" customFormat="1" ht="11.5" x14ac:dyDescent="0.25">
      <c r="A7" s="359" t="s">
        <v>84</v>
      </c>
      <c r="B7" s="360"/>
      <c r="C7" s="361">
        <v>1295753</v>
      </c>
      <c r="D7" s="362">
        <v>100</v>
      </c>
      <c r="E7" s="349">
        <v>52.958741365059545</v>
      </c>
      <c r="F7" s="363"/>
      <c r="G7" s="361">
        <v>938103</v>
      </c>
      <c r="H7" s="364">
        <v>100</v>
      </c>
      <c r="I7" s="349">
        <v>53</v>
      </c>
      <c r="J7" s="349"/>
      <c r="K7" s="365">
        <f t="shared" si="0"/>
        <v>-7.784648101972623E-2</v>
      </c>
    </row>
    <row r="8" spans="1:11" ht="11.5" x14ac:dyDescent="0.25">
      <c r="A8" s="152" t="s">
        <v>91</v>
      </c>
      <c r="B8" s="153"/>
      <c r="C8" s="154">
        <v>941745</v>
      </c>
      <c r="D8" s="155">
        <v>72.679360958454282</v>
      </c>
      <c r="E8" s="156">
        <v>54.231705371411579</v>
      </c>
      <c r="F8" s="157"/>
      <c r="G8" s="154">
        <v>663617.44273318874</v>
      </c>
      <c r="H8" s="155">
        <v>70.740360358424255</v>
      </c>
      <c r="I8" s="156">
        <v>53</v>
      </c>
      <c r="J8" s="156"/>
      <c r="K8" s="158">
        <f t="shared" si="0"/>
        <v>2.3239723988897709</v>
      </c>
    </row>
    <row r="9" spans="1:11" ht="11.5" x14ac:dyDescent="0.25">
      <c r="A9" s="146" t="s">
        <v>90</v>
      </c>
      <c r="B9" s="147"/>
      <c r="C9" s="148">
        <v>354008</v>
      </c>
      <c r="D9" s="149">
        <v>27.320639041545725</v>
      </c>
      <c r="E9" s="119">
        <v>49.572356062574855</v>
      </c>
      <c r="F9" s="150"/>
      <c r="G9" s="148">
        <v>274485.55726681126</v>
      </c>
      <c r="H9" s="149">
        <v>29.259639641575742</v>
      </c>
      <c r="I9" s="119">
        <v>53</v>
      </c>
      <c r="J9" s="119"/>
      <c r="K9" s="151">
        <f t="shared" si="0"/>
        <v>-6.4672527121229155</v>
      </c>
    </row>
    <row r="10" spans="1:11" ht="11.5" x14ac:dyDescent="0.2">
      <c r="A10" s="145" t="s">
        <v>92</v>
      </c>
      <c r="B10" s="145"/>
      <c r="C10" s="159">
        <v>2755341</v>
      </c>
      <c r="D10" s="160">
        <v>100</v>
      </c>
      <c r="E10" s="128">
        <v>77.71372109659022</v>
      </c>
      <c r="F10" s="161"/>
      <c r="G10" s="159">
        <v>3870754</v>
      </c>
      <c r="H10" s="160">
        <v>100</v>
      </c>
      <c r="I10" s="128">
        <v>65</v>
      </c>
      <c r="J10" s="128"/>
      <c r="K10" s="162">
        <f t="shared" si="0"/>
        <v>19.559570917831106</v>
      </c>
    </row>
    <row r="11" spans="1:11" ht="11.5" x14ac:dyDescent="0.2">
      <c r="A11" s="145" t="s">
        <v>91</v>
      </c>
      <c r="B11" s="145">
        <v>457412</v>
      </c>
      <c r="C11" s="159">
        <v>1932307</v>
      </c>
      <c r="D11" s="160">
        <v>70.129504841687478</v>
      </c>
      <c r="E11" s="128">
        <v>83.126261445515652</v>
      </c>
      <c r="F11" s="161"/>
      <c r="G11" s="159">
        <v>2447765.4427331886</v>
      </c>
      <c r="H11" s="128">
        <v>63.237432364164412</v>
      </c>
      <c r="I11" s="128">
        <v>73</v>
      </c>
      <c r="J11" s="128"/>
      <c r="K11" s="162">
        <f t="shared" si="0"/>
        <v>13.871591021254318</v>
      </c>
    </row>
    <row r="12" spans="1:11" ht="11.5" x14ac:dyDescent="0.2">
      <c r="A12" s="145" t="s">
        <v>90</v>
      </c>
      <c r="B12" s="145">
        <v>186368</v>
      </c>
      <c r="C12" s="159">
        <v>823034</v>
      </c>
      <c r="D12" s="160">
        <v>29.870495158312526</v>
      </c>
      <c r="E12" s="128">
        <v>65.006239262290507</v>
      </c>
      <c r="F12" s="161"/>
      <c r="G12" s="159">
        <v>1422988.5572668114</v>
      </c>
      <c r="H12" s="128">
        <v>36.762567635835588</v>
      </c>
      <c r="I12" s="128">
        <v>50</v>
      </c>
      <c r="J12" s="128"/>
      <c r="K12" s="162">
        <f t="shared" si="0"/>
        <v>30.012478524581017</v>
      </c>
    </row>
    <row r="13" spans="1:11" ht="11.5" x14ac:dyDescent="0.25">
      <c r="A13" s="129" t="s">
        <v>307</v>
      </c>
    </row>
    <row r="14" spans="1:11" ht="11.5" x14ac:dyDescent="0.25">
      <c r="A14" s="129"/>
    </row>
  </sheetData>
  <mergeCells count="5">
    <mergeCell ref="A1:K1"/>
    <mergeCell ref="A2:A3"/>
    <mergeCell ref="B2:E2"/>
    <mergeCell ref="G2:I2"/>
    <mergeCell ref="B3:C3"/>
  </mergeCells>
  <pageMargins left="0.25" right="0.25" top="0.75" bottom="0.75" header="0.3" footer="0.3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P18"/>
  <sheetViews>
    <sheetView showGridLines="0" zoomScale="130" zoomScaleNormal="130" zoomScaleSheetLayoutView="100" workbookViewId="0">
      <selection activeCell="B13" sqref="B13"/>
    </sheetView>
  </sheetViews>
  <sheetFormatPr defaultColWidth="9.1796875" defaultRowHeight="10.5" x14ac:dyDescent="0.25"/>
  <cols>
    <col min="1" max="1" width="31.453125" style="2" customWidth="1"/>
    <col min="2" max="3" width="7.7265625" style="2" customWidth="1"/>
    <col min="4" max="4" width="1.7265625" style="2" customWidth="1"/>
    <col min="5" max="6" width="6.7265625" style="2" customWidth="1"/>
    <col min="7" max="7" width="1.7265625" style="2" customWidth="1"/>
    <col min="8" max="8" width="7.54296875" style="2" customWidth="1"/>
    <col min="9" max="9" width="2.7265625" style="3" customWidth="1"/>
    <col min="10" max="11" width="6.7265625" style="3" customWidth="1"/>
    <col min="12" max="12" width="1.7265625" style="3" customWidth="1"/>
    <col min="13" max="14" width="6.7265625" style="3" customWidth="1"/>
    <col min="15" max="15" width="1.7265625" style="3" customWidth="1"/>
    <col min="16" max="16" width="7.1796875" style="3" customWidth="1"/>
    <col min="17" max="16384" width="9.1796875" style="3"/>
  </cols>
  <sheetData>
    <row r="1" spans="1:16" s="4" customFormat="1" ht="15.75" customHeight="1" x14ac:dyDescent="0.3">
      <c r="A1" s="366" t="s">
        <v>225</v>
      </c>
      <c r="B1" s="366"/>
      <c r="C1" s="366"/>
      <c r="D1" s="366"/>
      <c r="E1" s="366"/>
      <c r="F1" s="366"/>
      <c r="G1" s="366"/>
      <c r="H1" s="366"/>
      <c r="I1" s="367"/>
      <c r="J1" s="367"/>
      <c r="K1" s="367"/>
      <c r="L1" s="367"/>
      <c r="M1" s="367"/>
      <c r="N1" s="367"/>
      <c r="O1" s="367"/>
      <c r="P1" s="367"/>
    </row>
    <row r="2" spans="1:16" s="4" customFormat="1" ht="12" x14ac:dyDescent="0.3">
      <c r="A2" s="372" t="s">
        <v>311</v>
      </c>
      <c r="B2" s="368" t="s">
        <v>46</v>
      </c>
      <c r="C2" s="375"/>
      <c r="D2" s="375"/>
      <c r="E2" s="375"/>
      <c r="F2" s="375"/>
      <c r="G2" s="375"/>
      <c r="H2" s="375"/>
      <c r="I2" s="38"/>
      <c r="J2" s="376" t="s">
        <v>47</v>
      </c>
      <c r="K2" s="377"/>
      <c r="L2" s="377"/>
      <c r="M2" s="377"/>
      <c r="N2" s="377"/>
      <c r="O2" s="377"/>
      <c r="P2" s="377"/>
    </row>
    <row r="3" spans="1:16" ht="15" customHeight="1" x14ac:dyDescent="0.25">
      <c r="A3" s="373"/>
      <c r="B3" s="378" t="s">
        <v>48</v>
      </c>
      <c r="C3" s="378"/>
      <c r="D3" s="306"/>
      <c r="E3" s="378" t="s">
        <v>43</v>
      </c>
      <c r="F3" s="378"/>
      <c r="G3" s="306"/>
      <c r="H3" s="39" t="s">
        <v>49</v>
      </c>
      <c r="I3" s="40"/>
      <c r="J3" s="378" t="s">
        <v>12</v>
      </c>
      <c r="K3" s="378"/>
      <c r="L3" s="306"/>
      <c r="M3" s="378" t="s">
        <v>43</v>
      </c>
      <c r="N3" s="378"/>
      <c r="O3" s="306"/>
      <c r="P3" s="39" t="s">
        <v>49</v>
      </c>
    </row>
    <row r="4" spans="1:16" ht="12.75" customHeight="1" x14ac:dyDescent="0.25">
      <c r="A4" s="374"/>
      <c r="B4" s="302">
        <v>2020</v>
      </c>
      <c r="C4" s="302">
        <v>2010</v>
      </c>
      <c r="D4" s="302"/>
      <c r="E4" s="302">
        <v>2020</v>
      </c>
      <c r="F4" s="302">
        <v>2010</v>
      </c>
      <c r="G4" s="302"/>
      <c r="H4" s="42" t="s">
        <v>44</v>
      </c>
      <c r="I4" s="43"/>
      <c r="J4" s="302">
        <v>2020</v>
      </c>
      <c r="K4" s="302">
        <v>2010</v>
      </c>
      <c r="L4" s="302"/>
      <c r="M4" s="302">
        <v>2020</v>
      </c>
      <c r="N4" s="302">
        <v>2010</v>
      </c>
      <c r="O4" s="302"/>
      <c r="P4" s="42" t="s">
        <v>44</v>
      </c>
    </row>
    <row r="5" spans="1:16" ht="14.25" customHeight="1" x14ac:dyDescent="0.25">
      <c r="A5" s="323" t="s">
        <v>53</v>
      </c>
      <c r="B5" s="83">
        <v>1059204</v>
      </c>
      <c r="C5" s="83">
        <v>1557881</v>
      </c>
      <c r="D5" s="83"/>
      <c r="E5" s="84">
        <f>+B5/B$11*100</f>
        <v>93.484774801570666</v>
      </c>
      <c r="F5" s="84">
        <f>+C5/C$11*100</f>
        <v>96.113046954624764</v>
      </c>
      <c r="G5" s="84"/>
      <c r="H5" s="324">
        <f>+(B5/C5-1)*100</f>
        <v>-32.009954547234351</v>
      </c>
      <c r="I5" s="325"/>
      <c r="J5" s="83">
        <v>9110.6020000000008</v>
      </c>
      <c r="K5" s="326">
        <v>9780.7122500000005</v>
      </c>
      <c r="L5" s="326"/>
      <c r="M5" s="84">
        <f t="shared" ref="M5:N11" si="0">+J5/J$11*100</f>
        <v>72.679226817516764</v>
      </c>
      <c r="N5" s="84">
        <f t="shared" si="0"/>
        <v>76.078771488129703</v>
      </c>
      <c r="O5" s="84"/>
      <c r="P5" s="324">
        <f>+(J5/K5-1)*100</f>
        <v>-6.8513440828401828</v>
      </c>
    </row>
    <row r="6" spans="1:16" ht="14.25" customHeight="1" x14ac:dyDescent="0.25">
      <c r="A6" s="82" t="s">
        <v>54</v>
      </c>
      <c r="B6" s="83">
        <v>54927</v>
      </c>
      <c r="C6" s="83">
        <v>47773</v>
      </c>
      <c r="D6" s="83"/>
      <c r="E6" s="84">
        <f t="shared" ref="E6:F11" si="1">+B6/B$11*100</f>
        <v>4.8478274492221249</v>
      </c>
      <c r="F6" s="84">
        <f t="shared" si="1"/>
        <v>2.9473423144407618</v>
      </c>
      <c r="G6" s="84"/>
      <c r="H6" s="324">
        <f t="shared" ref="H6:H11" si="2">+(B6/C6-1)*100</f>
        <v>14.97498587068009</v>
      </c>
      <c r="I6" s="325"/>
      <c r="J6" s="83">
        <v>2282.8789999999999</v>
      </c>
      <c r="K6" s="326">
        <v>1796.6316200000001</v>
      </c>
      <c r="L6" s="326"/>
      <c r="M6" s="84">
        <f t="shared" si="0"/>
        <v>18.211516718428246</v>
      </c>
      <c r="N6" s="84">
        <f t="shared" si="0"/>
        <v>13.975007440417059</v>
      </c>
      <c r="O6" s="84"/>
      <c r="P6" s="324">
        <f t="shared" ref="P6:P11" si="3">+(J6/K6-1)*100</f>
        <v>27.064389526885858</v>
      </c>
    </row>
    <row r="7" spans="1:16" ht="14.25" customHeight="1" x14ac:dyDescent="0.25">
      <c r="A7" s="82" t="s">
        <v>55</v>
      </c>
      <c r="B7" s="83">
        <v>11011</v>
      </c>
      <c r="C7" s="83">
        <v>7734</v>
      </c>
      <c r="D7" s="83"/>
      <c r="E7" s="84">
        <f t="shared" si="1"/>
        <v>0.97182493206227938</v>
      </c>
      <c r="F7" s="84">
        <f t="shared" si="1"/>
        <v>0.47714703828281352</v>
      </c>
      <c r="G7" s="84"/>
      <c r="H7" s="324">
        <f t="shared" si="2"/>
        <v>42.371347297646757</v>
      </c>
      <c r="I7" s="325"/>
      <c r="J7" s="83">
        <v>457.03699999999998</v>
      </c>
      <c r="K7" s="326">
        <v>346.63663000000003</v>
      </c>
      <c r="L7" s="326"/>
      <c r="M7" s="84">
        <f t="shared" si="0"/>
        <v>3.6459825362799734</v>
      </c>
      <c r="N7" s="84">
        <f t="shared" si="0"/>
        <v>2.6962953503908023</v>
      </c>
      <c r="O7" s="84"/>
      <c r="P7" s="324">
        <f t="shared" si="3"/>
        <v>31.84902011077131</v>
      </c>
    </row>
    <row r="8" spans="1:16" ht="14.25" customHeight="1" x14ac:dyDescent="0.25">
      <c r="A8" s="82" t="s">
        <v>56</v>
      </c>
      <c r="B8" s="83">
        <v>3160</v>
      </c>
      <c r="C8" s="83">
        <v>3007</v>
      </c>
      <c r="D8" s="83"/>
      <c r="E8" s="84">
        <f t="shared" si="1"/>
        <v>0.27889989876639748</v>
      </c>
      <c r="F8" s="84">
        <f t="shared" si="1"/>
        <v>0.1855160517347324</v>
      </c>
      <c r="G8" s="84"/>
      <c r="H8" s="324">
        <f t="shared" si="2"/>
        <v>5.0881277020285998</v>
      </c>
      <c r="I8" s="325"/>
      <c r="J8" s="83">
        <v>119.315</v>
      </c>
      <c r="K8" s="326">
        <v>127.90919</v>
      </c>
      <c r="L8" s="326"/>
      <c r="M8" s="84">
        <f t="shared" si="0"/>
        <v>0.95182754638299549</v>
      </c>
      <c r="N8" s="84">
        <f t="shared" si="0"/>
        <v>0.99493511193336281</v>
      </c>
      <c r="O8" s="84"/>
      <c r="P8" s="324">
        <f t="shared" si="3"/>
        <v>-6.7189777372524961</v>
      </c>
    </row>
    <row r="9" spans="1:16" ht="14.25" customHeight="1" x14ac:dyDescent="0.25">
      <c r="A9" s="82" t="s">
        <v>57</v>
      </c>
      <c r="B9" s="83">
        <v>2495</v>
      </c>
      <c r="C9" s="83">
        <v>2233</v>
      </c>
      <c r="D9" s="83"/>
      <c r="E9" s="84">
        <f t="shared" si="1"/>
        <v>0.22020735677916511</v>
      </c>
      <c r="F9" s="84">
        <f t="shared" si="1"/>
        <v>0.13776433106872546</v>
      </c>
      <c r="G9" s="84"/>
      <c r="H9" s="324">
        <f t="shared" si="2"/>
        <v>11.733094491715178</v>
      </c>
      <c r="I9" s="325"/>
      <c r="J9" s="83">
        <v>482.31799999999998</v>
      </c>
      <c r="K9" s="326">
        <v>610.16525000000001</v>
      </c>
      <c r="L9" s="326"/>
      <c r="M9" s="84">
        <f t="shared" si="0"/>
        <v>3.8476600470716473</v>
      </c>
      <c r="N9" s="84">
        <f t="shared" si="0"/>
        <v>4.746139282928759</v>
      </c>
      <c r="O9" s="84"/>
      <c r="P9" s="324">
        <f t="shared" si="3"/>
        <v>-20.952889401682583</v>
      </c>
    </row>
    <row r="10" spans="1:16" ht="14.25" customHeight="1" x14ac:dyDescent="0.25">
      <c r="A10" s="71" t="s">
        <v>11</v>
      </c>
      <c r="B10" s="72">
        <v>2226</v>
      </c>
      <c r="C10" s="72">
        <v>2256</v>
      </c>
      <c r="D10" s="72"/>
      <c r="E10" s="73">
        <f t="shared" si="1"/>
        <v>0.19646556159936737</v>
      </c>
      <c r="F10" s="73">
        <f t="shared" si="1"/>
        <v>0.13918330984820629</v>
      </c>
      <c r="G10" s="73"/>
      <c r="H10" s="320">
        <f t="shared" si="2"/>
        <v>-1.3297872340425565</v>
      </c>
      <c r="I10" s="321"/>
      <c r="J10" s="72">
        <v>83.207999999999998</v>
      </c>
      <c r="K10" s="322">
        <v>193.97843</v>
      </c>
      <c r="L10" s="322"/>
      <c r="M10" s="73">
        <f t="shared" si="0"/>
        <v>0.66378633432038125</v>
      </c>
      <c r="N10" s="73">
        <f t="shared" si="0"/>
        <v>1.5088513262003145</v>
      </c>
      <c r="O10" s="73"/>
      <c r="P10" s="320">
        <f t="shared" si="3"/>
        <v>-57.104508991025448</v>
      </c>
    </row>
    <row r="11" spans="1:16" s="5" customFormat="1" ht="14.25" customHeight="1" x14ac:dyDescent="0.25">
      <c r="A11" s="44" t="s">
        <v>0</v>
      </c>
      <c r="B11" s="45">
        <f>SUM(B5:B10)</f>
        <v>1133023</v>
      </c>
      <c r="C11" s="45">
        <f>SUM(C5:C10)</f>
        <v>1620884</v>
      </c>
      <c r="D11" s="45"/>
      <c r="E11" s="46">
        <f t="shared" si="1"/>
        <v>100</v>
      </c>
      <c r="F11" s="46">
        <f t="shared" si="1"/>
        <v>100</v>
      </c>
      <c r="G11" s="46"/>
      <c r="H11" s="47">
        <f t="shared" si="2"/>
        <v>-30.098452449404157</v>
      </c>
      <c r="I11" s="48"/>
      <c r="J11" s="45">
        <f>SUM(J5:J10)</f>
        <v>12535.359</v>
      </c>
      <c r="K11" s="45">
        <f>SUM(K5:K10)</f>
        <v>12856.033370000001</v>
      </c>
      <c r="L11" s="49"/>
      <c r="M11" s="46">
        <f t="shared" si="0"/>
        <v>100</v>
      </c>
      <c r="N11" s="46">
        <f t="shared" si="0"/>
        <v>100</v>
      </c>
      <c r="O11" s="46"/>
      <c r="P11" s="47">
        <f t="shared" si="3"/>
        <v>-2.4943492348760143</v>
      </c>
    </row>
    <row r="12" spans="1:16" s="5" customFormat="1" ht="14.25" customHeight="1" x14ac:dyDescent="0.25">
      <c r="A12" s="16"/>
      <c r="B12" s="7"/>
      <c r="C12" s="7"/>
      <c r="D12" s="7"/>
      <c r="E12" s="8"/>
      <c r="F12" s="8"/>
      <c r="G12" s="8"/>
      <c r="H12" s="9"/>
      <c r="J12" s="278"/>
    </row>
    <row r="13" spans="1:16" s="5" customFormat="1" ht="14.25" customHeight="1" x14ac:dyDescent="0.25">
      <c r="A13" s="16"/>
      <c r="B13" s="7"/>
      <c r="C13" s="7"/>
      <c r="D13" s="7"/>
      <c r="E13" s="8"/>
      <c r="F13" s="8"/>
      <c r="G13" s="8"/>
      <c r="H13" s="9"/>
    </row>
    <row r="14" spans="1:16" x14ac:dyDescent="0.25">
      <c r="J14" s="5"/>
    </row>
    <row r="15" spans="1:16" x14ac:dyDescent="0.25">
      <c r="J15" s="5"/>
    </row>
    <row r="16" spans="1:16" x14ac:dyDescent="0.25">
      <c r="J16" s="5"/>
    </row>
    <row r="17" spans="10:10" x14ac:dyDescent="0.25">
      <c r="J17" s="5"/>
    </row>
    <row r="18" spans="10:10" x14ac:dyDescent="0.25">
      <c r="J18" s="5"/>
    </row>
  </sheetData>
  <mergeCells count="8">
    <mergeCell ref="A1:P1"/>
    <mergeCell ref="A2:A4"/>
    <mergeCell ref="B2:H2"/>
    <mergeCell ref="J2:P2"/>
    <mergeCell ref="B3:C3"/>
    <mergeCell ref="E3:F3"/>
    <mergeCell ref="J3:K3"/>
    <mergeCell ref="M3:N3"/>
  </mergeCells>
  <pageMargins left="0.23622047244094491" right="0.23622047244094491" top="0.15748031496062992" bottom="0.15748031496062992" header="0.31496062992125984" footer="0.31496062992125984"/>
  <pageSetup paperSize="9" scale="47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T11"/>
  <sheetViews>
    <sheetView showGridLines="0" zoomScale="130" zoomScaleNormal="130" zoomScaleSheetLayoutView="100" workbookViewId="0">
      <selection activeCell="C12" sqref="C12"/>
    </sheetView>
  </sheetViews>
  <sheetFormatPr defaultColWidth="9.1796875" defaultRowHeight="10" x14ac:dyDescent="0.2"/>
  <cols>
    <col min="1" max="1" width="16.1796875" style="33" customWidth="1"/>
    <col min="2" max="3" width="8.7265625" style="33" customWidth="1"/>
    <col min="4" max="4" width="1.81640625" style="33" customWidth="1"/>
    <col min="5" max="6" width="6.7265625" style="33" customWidth="1"/>
    <col min="7" max="7" width="2.81640625" style="33" customWidth="1"/>
    <col min="8" max="9" width="8.7265625" style="33" customWidth="1"/>
    <col min="10" max="10" width="3.1796875" style="33" customWidth="1"/>
    <col min="11" max="12" width="6.7265625" style="33" customWidth="1"/>
    <col min="13" max="13" width="3.1796875" style="33" customWidth="1"/>
    <col min="14" max="15" width="8.7265625" style="33" customWidth="1"/>
    <col min="16" max="16" width="3.453125" style="33" customWidth="1"/>
    <col min="17" max="18" width="6.7265625" style="33" customWidth="1"/>
    <col min="19" max="16384" width="9.1796875" style="33"/>
  </cols>
  <sheetData>
    <row r="1" spans="1:20" ht="15" customHeight="1" x14ac:dyDescent="0.2">
      <c r="A1" s="442" t="s">
        <v>355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20" ht="14.65" customHeight="1" x14ac:dyDescent="0.2">
      <c r="A2" s="444" t="s">
        <v>333</v>
      </c>
      <c r="B2" s="400" t="s">
        <v>91</v>
      </c>
      <c r="C2" s="400"/>
      <c r="D2" s="400"/>
      <c r="E2" s="400"/>
      <c r="F2" s="400"/>
      <c r="G2" s="163"/>
      <c r="H2" s="400" t="s">
        <v>90</v>
      </c>
      <c r="I2" s="400"/>
      <c r="J2" s="400"/>
      <c r="K2" s="400"/>
      <c r="L2" s="400"/>
      <c r="M2" s="163"/>
      <c r="N2" s="400" t="s">
        <v>0</v>
      </c>
      <c r="O2" s="400"/>
      <c r="P2" s="400"/>
      <c r="Q2" s="400"/>
      <c r="R2" s="400"/>
      <c r="S2" s="18"/>
    </row>
    <row r="3" spans="1:20" ht="14.65" customHeight="1" x14ac:dyDescent="0.2">
      <c r="A3" s="445"/>
      <c r="B3" s="400" t="s">
        <v>48</v>
      </c>
      <c r="C3" s="400"/>
      <c r="D3" s="102"/>
      <c r="E3" s="400" t="s">
        <v>43</v>
      </c>
      <c r="F3" s="400"/>
      <c r="G3" s="102"/>
      <c r="H3" s="400" t="s">
        <v>48</v>
      </c>
      <c r="I3" s="400"/>
      <c r="J3" s="102"/>
      <c r="K3" s="400" t="s">
        <v>43</v>
      </c>
      <c r="L3" s="400"/>
      <c r="M3" s="102"/>
      <c r="N3" s="400" t="s">
        <v>48</v>
      </c>
      <c r="O3" s="400"/>
      <c r="P3" s="102"/>
      <c r="Q3" s="400" t="s">
        <v>43</v>
      </c>
      <c r="R3" s="400"/>
      <c r="S3" s="18"/>
    </row>
    <row r="4" spans="1:20" ht="14.65" customHeight="1" x14ac:dyDescent="0.2">
      <c r="A4" s="446"/>
      <c r="B4" s="307" t="s">
        <v>334</v>
      </c>
      <c r="C4" s="307">
        <v>2010</v>
      </c>
      <c r="D4" s="307"/>
      <c r="E4" s="307">
        <v>2020</v>
      </c>
      <c r="F4" s="307">
        <v>2010</v>
      </c>
      <c r="G4" s="307"/>
      <c r="H4" s="307" t="s">
        <v>334</v>
      </c>
      <c r="I4" s="307">
        <v>2010</v>
      </c>
      <c r="J4" s="307"/>
      <c r="K4" s="307">
        <v>2020</v>
      </c>
      <c r="L4" s="307">
        <v>2010</v>
      </c>
      <c r="M4" s="307"/>
      <c r="N4" s="307" t="s">
        <v>334</v>
      </c>
      <c r="O4" s="307">
        <v>2010</v>
      </c>
      <c r="P4" s="307"/>
      <c r="Q4" s="307">
        <v>2020</v>
      </c>
      <c r="R4" s="307">
        <v>2010</v>
      </c>
    </row>
    <row r="5" spans="1:20" ht="11.5" x14ac:dyDescent="0.25">
      <c r="A5" s="152" t="s">
        <v>217</v>
      </c>
      <c r="B5" s="154">
        <v>215571</v>
      </c>
      <c r="C5" s="154">
        <v>477794</v>
      </c>
      <c r="D5" s="155"/>
      <c r="E5" s="155">
        <v>27.824193525487217</v>
      </c>
      <c r="F5" s="155">
        <v>42.544813750570995</v>
      </c>
      <c r="G5" s="155"/>
      <c r="H5" s="154">
        <v>145638</v>
      </c>
      <c r="I5" s="154">
        <v>303103</v>
      </c>
      <c r="J5" s="155"/>
      <c r="K5" s="155">
        <v>40.936343168422027</v>
      </c>
      <c r="L5" s="155">
        <v>60.882761169596279</v>
      </c>
      <c r="M5" s="155"/>
      <c r="N5" s="154">
        <v>361209</v>
      </c>
      <c r="O5" s="154">
        <v>780897</v>
      </c>
      <c r="P5" s="155"/>
      <c r="Q5" s="155">
        <v>48.177229215662564</v>
      </c>
      <c r="R5" s="155">
        <v>48.177229215662564</v>
      </c>
      <c r="S5" s="34"/>
      <c r="T5" s="34"/>
    </row>
    <row r="6" spans="1:20" ht="11.5" x14ac:dyDescent="0.25">
      <c r="A6" s="152" t="s">
        <v>218</v>
      </c>
      <c r="B6" s="154">
        <v>334904</v>
      </c>
      <c r="C6" s="154">
        <v>449044</v>
      </c>
      <c r="D6" s="155"/>
      <c r="E6" s="155">
        <v>43.226749926751609</v>
      </c>
      <c r="F6" s="155">
        <v>39.984791240181757</v>
      </c>
      <c r="G6" s="155"/>
      <c r="H6" s="154">
        <v>153570</v>
      </c>
      <c r="I6" s="154">
        <v>156842</v>
      </c>
      <c r="J6" s="155"/>
      <c r="K6" s="155">
        <v>43.165892283432697</v>
      </c>
      <c r="L6" s="155">
        <v>31.504056467147539</v>
      </c>
      <c r="M6" s="155"/>
      <c r="N6" s="154">
        <v>488474</v>
      </c>
      <c r="O6" s="154">
        <v>605886</v>
      </c>
      <c r="P6" s="155"/>
      <c r="Q6" s="155">
        <v>37.379972903674783</v>
      </c>
      <c r="R6" s="155">
        <v>37.379972903674783</v>
      </c>
      <c r="S6" s="34"/>
      <c r="T6" s="34"/>
    </row>
    <row r="7" spans="1:20" ht="11.5" x14ac:dyDescent="0.25">
      <c r="A7" s="146" t="s">
        <v>219</v>
      </c>
      <c r="B7" s="148">
        <v>224286</v>
      </c>
      <c r="C7" s="148">
        <v>196199</v>
      </c>
      <c r="D7" s="149"/>
      <c r="E7" s="149">
        <v>28.949056547761181</v>
      </c>
      <c r="F7" s="149">
        <v>17.470395009247248</v>
      </c>
      <c r="G7" s="149"/>
      <c r="H7" s="148">
        <v>56559</v>
      </c>
      <c r="I7" s="148">
        <v>37902</v>
      </c>
      <c r="J7" s="149"/>
      <c r="K7" s="149">
        <v>15.897764548145274</v>
      </c>
      <c r="L7" s="149">
        <v>7.6131823632561808</v>
      </c>
      <c r="M7" s="149"/>
      <c r="N7" s="148">
        <v>280845</v>
      </c>
      <c r="O7" s="148">
        <v>234101</v>
      </c>
      <c r="P7" s="149"/>
      <c r="Q7" s="149">
        <v>14.442797880662649</v>
      </c>
      <c r="R7" s="149">
        <v>14.442797880662649</v>
      </c>
      <c r="S7" s="34"/>
      <c r="T7" s="34"/>
    </row>
    <row r="8" spans="1:20" s="14" customFormat="1" ht="11.5" x14ac:dyDescent="0.25">
      <c r="A8" s="164" t="s">
        <v>0</v>
      </c>
      <c r="B8" s="134">
        <v>774761</v>
      </c>
      <c r="C8" s="134">
        <v>1123037</v>
      </c>
      <c r="D8" s="124"/>
      <c r="E8" s="126">
        <v>100</v>
      </c>
      <c r="F8" s="165">
        <v>100</v>
      </c>
      <c r="G8" s="165"/>
      <c r="H8" s="134">
        <v>355767</v>
      </c>
      <c r="I8" s="134">
        <v>497847</v>
      </c>
      <c r="J8" s="124"/>
      <c r="K8" s="126">
        <v>100</v>
      </c>
      <c r="L8" s="126">
        <v>100</v>
      </c>
      <c r="M8" s="126"/>
      <c r="N8" s="134">
        <v>1130528</v>
      </c>
      <c r="O8" s="134">
        <v>1620884</v>
      </c>
      <c r="P8" s="128"/>
      <c r="Q8" s="126">
        <v>100</v>
      </c>
      <c r="R8" s="126">
        <v>100</v>
      </c>
      <c r="S8" s="33"/>
    </row>
    <row r="9" spans="1:20" s="14" customFormat="1" ht="15" customHeight="1" x14ac:dyDescent="0.25">
      <c r="A9" s="145" t="s">
        <v>43</v>
      </c>
      <c r="B9" s="128">
        <v>68.530898836649783</v>
      </c>
      <c r="C9" s="128">
        <v>69.285463981383003</v>
      </c>
      <c r="D9" s="124"/>
      <c r="E9" s="126"/>
      <c r="F9" s="126"/>
      <c r="G9" s="126"/>
      <c r="H9" s="125">
        <v>31.469101163350221</v>
      </c>
      <c r="I9" s="125">
        <v>30.714536018617</v>
      </c>
      <c r="J9" s="124"/>
      <c r="K9" s="126"/>
      <c r="L9" s="126"/>
      <c r="M9" s="126"/>
      <c r="N9" s="134"/>
      <c r="O9" s="134"/>
      <c r="P9" s="128"/>
      <c r="Q9" s="126">
        <v>100</v>
      </c>
      <c r="R9" s="126">
        <v>100</v>
      </c>
      <c r="S9" s="33"/>
    </row>
    <row r="10" spans="1:20" ht="11.5" x14ac:dyDescent="0.25">
      <c r="A10" s="129" t="s">
        <v>307</v>
      </c>
    </row>
    <row r="11" spans="1:20" ht="11.5" x14ac:dyDescent="0.25">
      <c r="A11" s="166" t="s">
        <v>332</v>
      </c>
    </row>
  </sheetData>
  <mergeCells count="11">
    <mergeCell ref="N3:O3"/>
    <mergeCell ref="Q3:R3"/>
    <mergeCell ref="A1:P1"/>
    <mergeCell ref="A2:A4"/>
    <mergeCell ref="B2:F2"/>
    <mergeCell ref="H2:L2"/>
    <mergeCell ref="N2:R2"/>
    <mergeCell ref="B3:C3"/>
    <mergeCell ref="E3:F3"/>
    <mergeCell ref="H3:I3"/>
    <mergeCell ref="K3:L3"/>
  </mergeCells>
  <pageMargins left="0.25" right="0.25" top="0.75" bottom="0.75" header="0.3" footer="0.3"/>
  <pageSetup paperSize="9" scale="62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tabColor theme="0" tint="-0.14999847407452621"/>
    <pageSetUpPr fitToPage="1"/>
  </sheetPr>
  <dimension ref="A1:U35"/>
  <sheetViews>
    <sheetView showGridLines="0" zoomScaleNormal="100" zoomScaleSheetLayoutView="80" workbookViewId="0">
      <selection activeCell="D8" sqref="D8"/>
    </sheetView>
  </sheetViews>
  <sheetFormatPr defaultColWidth="9.1796875" defaultRowHeight="15" customHeight="1" x14ac:dyDescent="0.25"/>
  <cols>
    <col min="1" max="1" width="26.81640625" style="2" customWidth="1"/>
    <col min="2" max="6" width="11.26953125" style="2" customWidth="1"/>
    <col min="7" max="7" width="8.453125" style="2" customWidth="1"/>
    <col min="8" max="8" width="3" style="2" customWidth="1"/>
    <col min="9" max="14" width="11.26953125" style="2" customWidth="1"/>
    <col min="15" max="15" width="3" style="2" customWidth="1"/>
    <col min="16" max="21" width="10.54296875" style="2" customWidth="1"/>
    <col min="22" max="16384" width="9.1796875" style="2"/>
  </cols>
  <sheetData>
    <row r="1" spans="1:21" s="10" customFormat="1" ht="18" customHeight="1" x14ac:dyDescent="0.3">
      <c r="A1" s="379" t="s">
        <v>356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21" ht="15" customHeight="1" x14ac:dyDescent="0.3">
      <c r="A2" s="372" t="s">
        <v>51</v>
      </c>
      <c r="B2" s="368" t="s">
        <v>262</v>
      </c>
      <c r="C2" s="369"/>
      <c r="D2" s="369"/>
      <c r="E2" s="369"/>
      <c r="F2" s="369"/>
      <c r="G2" s="369"/>
      <c r="H2" s="173"/>
      <c r="I2" s="368" t="s">
        <v>261</v>
      </c>
      <c r="J2" s="369"/>
      <c r="K2" s="369"/>
      <c r="L2" s="369"/>
      <c r="M2" s="369"/>
      <c r="N2" s="369"/>
      <c r="O2" s="173"/>
      <c r="P2" s="412" t="s">
        <v>154</v>
      </c>
      <c r="Q2" s="369"/>
      <c r="R2" s="369"/>
      <c r="S2" s="369"/>
      <c r="T2" s="369"/>
      <c r="U2" s="369"/>
    </row>
    <row r="3" spans="1:21" ht="36" customHeight="1" x14ac:dyDescent="0.25">
      <c r="A3" s="431"/>
      <c r="B3" s="39" t="s">
        <v>259</v>
      </c>
      <c r="C3" s="39" t="s">
        <v>258</v>
      </c>
      <c r="D3" s="39" t="s">
        <v>257</v>
      </c>
      <c r="E3" s="39" t="s">
        <v>256</v>
      </c>
      <c r="F3" s="39" t="s">
        <v>255</v>
      </c>
      <c r="G3" s="190" t="s">
        <v>0</v>
      </c>
      <c r="H3" s="178"/>
      <c r="I3" s="39" t="s">
        <v>259</v>
      </c>
      <c r="J3" s="39" t="s">
        <v>258</v>
      </c>
      <c r="K3" s="39" t="s">
        <v>257</v>
      </c>
      <c r="L3" s="39" t="s">
        <v>256</v>
      </c>
      <c r="M3" s="39" t="s">
        <v>255</v>
      </c>
      <c r="N3" s="190" t="s">
        <v>260</v>
      </c>
      <c r="O3" s="86"/>
      <c r="P3" s="39" t="s">
        <v>259</v>
      </c>
      <c r="Q3" s="39" t="s">
        <v>258</v>
      </c>
      <c r="R3" s="39" t="s">
        <v>257</v>
      </c>
      <c r="S3" s="39" t="s">
        <v>256</v>
      </c>
      <c r="T3" s="39" t="s">
        <v>255</v>
      </c>
      <c r="U3" s="190" t="s">
        <v>0</v>
      </c>
    </row>
    <row r="4" spans="1:21" ht="6.75" customHeight="1" x14ac:dyDescent="0.25">
      <c r="A4" s="432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</row>
    <row r="5" spans="1:21" ht="15" customHeight="1" x14ac:dyDescent="0.25">
      <c r="A5" s="82" t="s">
        <v>33</v>
      </c>
      <c r="B5" s="83">
        <v>1150</v>
      </c>
      <c r="C5" s="83">
        <v>5801</v>
      </c>
      <c r="D5" s="83">
        <v>13287</v>
      </c>
      <c r="E5" s="83">
        <v>12529</v>
      </c>
      <c r="F5" s="83">
        <v>5472</v>
      </c>
      <c r="G5" s="83">
        <f t="shared" ref="G5:G25" si="0">SUM(B5:F5)</f>
        <v>38239</v>
      </c>
      <c r="H5" s="83"/>
      <c r="I5" s="83">
        <v>284</v>
      </c>
      <c r="J5" s="83">
        <v>1549</v>
      </c>
      <c r="K5" s="83">
        <v>4617</v>
      </c>
      <c r="L5" s="83">
        <v>4934</v>
      </c>
      <c r="M5" s="83">
        <v>1974</v>
      </c>
      <c r="N5" s="83">
        <f t="shared" ref="N5:N25" si="1">SUM(I5:M5)</f>
        <v>13358</v>
      </c>
      <c r="O5" s="83"/>
      <c r="P5" s="83">
        <v>1434</v>
      </c>
      <c r="Q5" s="83">
        <v>7350</v>
      </c>
      <c r="R5" s="83">
        <v>17904</v>
      </c>
      <c r="S5" s="83">
        <v>17463</v>
      </c>
      <c r="T5" s="83">
        <v>7446</v>
      </c>
      <c r="U5" s="83">
        <f t="shared" ref="U5:U25" si="2">SUM(P5:T5)</f>
        <v>51597</v>
      </c>
    </row>
    <row r="6" spans="1:21" ht="15" customHeight="1" x14ac:dyDescent="0.25">
      <c r="A6" s="82" t="s">
        <v>13</v>
      </c>
      <c r="B6" s="83">
        <v>87</v>
      </c>
      <c r="C6" s="83">
        <v>360</v>
      </c>
      <c r="D6" s="83">
        <v>626</v>
      </c>
      <c r="E6" s="83">
        <v>572</v>
      </c>
      <c r="F6" s="83">
        <v>183</v>
      </c>
      <c r="G6" s="83">
        <f t="shared" si="0"/>
        <v>1828</v>
      </c>
      <c r="H6" s="83"/>
      <c r="I6" s="83">
        <v>14</v>
      </c>
      <c r="J6" s="83">
        <v>85</v>
      </c>
      <c r="K6" s="83">
        <v>217</v>
      </c>
      <c r="L6" s="83">
        <v>240</v>
      </c>
      <c r="M6" s="83">
        <v>106</v>
      </c>
      <c r="N6" s="83">
        <f t="shared" si="1"/>
        <v>662</v>
      </c>
      <c r="O6" s="83"/>
      <c r="P6" s="83">
        <v>101</v>
      </c>
      <c r="Q6" s="83">
        <v>445</v>
      </c>
      <c r="R6" s="83">
        <v>843</v>
      </c>
      <c r="S6" s="83">
        <v>812</v>
      </c>
      <c r="T6" s="83">
        <v>289</v>
      </c>
      <c r="U6" s="83">
        <f t="shared" si="2"/>
        <v>2490</v>
      </c>
    </row>
    <row r="7" spans="1:21" ht="15" customHeight="1" x14ac:dyDescent="0.25">
      <c r="A7" s="82" t="s">
        <v>10</v>
      </c>
      <c r="B7" s="83">
        <v>983</v>
      </c>
      <c r="C7" s="83">
        <v>5152</v>
      </c>
      <c r="D7" s="83">
        <v>12143</v>
      </c>
      <c r="E7" s="83">
        <v>12478</v>
      </c>
      <c r="F7" s="83">
        <v>5562</v>
      </c>
      <c r="G7" s="83">
        <f t="shared" si="0"/>
        <v>36318</v>
      </c>
      <c r="H7" s="83"/>
      <c r="I7" s="83">
        <v>282</v>
      </c>
      <c r="J7" s="83">
        <v>1441</v>
      </c>
      <c r="K7" s="83">
        <v>3506</v>
      </c>
      <c r="L7" s="83">
        <v>3523</v>
      </c>
      <c r="M7" s="83">
        <v>1712</v>
      </c>
      <c r="N7" s="83">
        <f t="shared" si="1"/>
        <v>10464</v>
      </c>
      <c r="O7" s="83"/>
      <c r="P7" s="83">
        <v>1265</v>
      </c>
      <c r="Q7" s="83">
        <v>6593</v>
      </c>
      <c r="R7" s="83">
        <v>15649</v>
      </c>
      <c r="S7" s="83">
        <v>16001</v>
      </c>
      <c r="T7" s="83">
        <v>7274</v>
      </c>
      <c r="U7" s="83">
        <f t="shared" si="2"/>
        <v>46782</v>
      </c>
    </row>
    <row r="8" spans="1:21" ht="15" customHeight="1" x14ac:dyDescent="0.25">
      <c r="A8" s="82" t="s">
        <v>41</v>
      </c>
      <c r="B8" s="83">
        <v>418</v>
      </c>
      <c r="C8" s="83">
        <v>3099</v>
      </c>
      <c r="D8" s="83">
        <v>6851</v>
      </c>
      <c r="E8" s="83">
        <v>4764</v>
      </c>
      <c r="F8" s="83">
        <v>1424</v>
      </c>
      <c r="G8" s="83">
        <f t="shared" si="0"/>
        <v>16556</v>
      </c>
      <c r="H8" s="83"/>
      <c r="I8" s="83">
        <v>59</v>
      </c>
      <c r="J8" s="83">
        <v>529</v>
      </c>
      <c r="K8" s="83">
        <v>1150</v>
      </c>
      <c r="L8" s="83">
        <v>894</v>
      </c>
      <c r="M8" s="83">
        <v>344</v>
      </c>
      <c r="N8" s="83">
        <f t="shared" si="1"/>
        <v>2976</v>
      </c>
      <c r="O8" s="83"/>
      <c r="P8" s="83">
        <v>477</v>
      </c>
      <c r="Q8" s="83">
        <v>3628</v>
      </c>
      <c r="R8" s="83">
        <v>8001</v>
      </c>
      <c r="S8" s="83">
        <v>5658</v>
      </c>
      <c r="T8" s="83">
        <v>1768</v>
      </c>
      <c r="U8" s="83">
        <f t="shared" si="2"/>
        <v>19532</v>
      </c>
    </row>
    <row r="9" spans="1:21" ht="15" customHeight="1" x14ac:dyDescent="0.25">
      <c r="A9" s="82" t="s">
        <v>42</v>
      </c>
      <c r="B9" s="83">
        <v>514</v>
      </c>
      <c r="C9" s="83">
        <v>1802</v>
      </c>
      <c r="D9" s="83">
        <v>3871</v>
      </c>
      <c r="E9" s="83">
        <v>4084</v>
      </c>
      <c r="F9" s="83">
        <v>1647</v>
      </c>
      <c r="G9" s="83">
        <f t="shared" si="0"/>
        <v>11918</v>
      </c>
      <c r="H9" s="83"/>
      <c r="I9" s="83">
        <v>53</v>
      </c>
      <c r="J9" s="83">
        <v>307</v>
      </c>
      <c r="K9" s="83">
        <v>704</v>
      </c>
      <c r="L9" s="83">
        <v>678</v>
      </c>
      <c r="M9" s="83">
        <v>342</v>
      </c>
      <c r="N9" s="83">
        <f t="shared" si="1"/>
        <v>2084</v>
      </c>
      <c r="O9" s="83"/>
      <c r="P9" s="83">
        <v>567</v>
      </c>
      <c r="Q9" s="83">
        <v>2109</v>
      </c>
      <c r="R9" s="83">
        <v>4575</v>
      </c>
      <c r="S9" s="83">
        <v>4762</v>
      </c>
      <c r="T9" s="83">
        <v>1989</v>
      </c>
      <c r="U9" s="83">
        <f t="shared" si="2"/>
        <v>14002</v>
      </c>
    </row>
    <row r="10" spans="1:21" ht="15" customHeight="1" x14ac:dyDescent="0.25">
      <c r="A10" s="82" t="s">
        <v>34</v>
      </c>
      <c r="B10" s="83">
        <v>1453</v>
      </c>
      <c r="C10" s="83">
        <v>6231</v>
      </c>
      <c r="D10" s="83">
        <v>17622</v>
      </c>
      <c r="E10" s="83">
        <v>22495</v>
      </c>
      <c r="F10" s="83">
        <v>13625</v>
      </c>
      <c r="G10" s="83">
        <f t="shared" si="0"/>
        <v>61426</v>
      </c>
      <c r="H10" s="83"/>
      <c r="I10" s="83">
        <v>306</v>
      </c>
      <c r="J10" s="83">
        <v>1616</v>
      </c>
      <c r="K10" s="83">
        <v>5210</v>
      </c>
      <c r="L10" s="83">
        <v>7807</v>
      </c>
      <c r="M10" s="83">
        <v>6498</v>
      </c>
      <c r="N10" s="83">
        <f t="shared" si="1"/>
        <v>21437</v>
      </c>
      <c r="O10" s="83"/>
      <c r="P10" s="83">
        <v>1759</v>
      </c>
      <c r="Q10" s="83">
        <v>7847</v>
      </c>
      <c r="R10" s="83">
        <v>22832</v>
      </c>
      <c r="S10" s="83">
        <v>30302</v>
      </c>
      <c r="T10" s="83">
        <v>20123</v>
      </c>
      <c r="U10" s="83">
        <f t="shared" si="2"/>
        <v>82863</v>
      </c>
    </row>
    <row r="11" spans="1:21" ht="15" customHeight="1" x14ac:dyDescent="0.25">
      <c r="A11" s="82" t="s">
        <v>22</v>
      </c>
      <c r="B11" s="83">
        <v>310</v>
      </c>
      <c r="C11" s="83">
        <v>1312</v>
      </c>
      <c r="D11" s="83">
        <v>3394</v>
      </c>
      <c r="E11" s="83">
        <v>4170</v>
      </c>
      <c r="F11" s="83">
        <v>2428</v>
      </c>
      <c r="G11" s="83">
        <f t="shared" si="0"/>
        <v>11614</v>
      </c>
      <c r="H11" s="83"/>
      <c r="I11" s="83">
        <v>57</v>
      </c>
      <c r="J11" s="83">
        <v>350</v>
      </c>
      <c r="K11" s="83">
        <v>1004</v>
      </c>
      <c r="L11" s="83">
        <v>1716</v>
      </c>
      <c r="M11" s="83">
        <v>1620</v>
      </c>
      <c r="N11" s="83">
        <f t="shared" si="1"/>
        <v>4747</v>
      </c>
      <c r="O11" s="83"/>
      <c r="P11" s="83">
        <v>367</v>
      </c>
      <c r="Q11" s="83">
        <v>1662</v>
      </c>
      <c r="R11" s="83">
        <v>4398</v>
      </c>
      <c r="S11" s="83">
        <v>5886</v>
      </c>
      <c r="T11" s="83">
        <v>4048</v>
      </c>
      <c r="U11" s="83">
        <f t="shared" si="2"/>
        <v>16361</v>
      </c>
    </row>
    <row r="12" spans="1:21" ht="15" customHeight="1" x14ac:dyDescent="0.25">
      <c r="A12" s="82" t="s">
        <v>9</v>
      </c>
      <c r="B12" s="83">
        <v>263</v>
      </c>
      <c r="C12" s="83">
        <v>1185</v>
      </c>
      <c r="D12" s="83">
        <v>2758</v>
      </c>
      <c r="E12" s="83">
        <v>2831</v>
      </c>
      <c r="F12" s="83">
        <v>1510</v>
      </c>
      <c r="G12" s="83">
        <f t="shared" si="0"/>
        <v>8547</v>
      </c>
      <c r="H12" s="83"/>
      <c r="I12" s="83">
        <v>90</v>
      </c>
      <c r="J12" s="83">
        <v>499</v>
      </c>
      <c r="K12" s="83">
        <v>1470</v>
      </c>
      <c r="L12" s="83">
        <v>1489</v>
      </c>
      <c r="M12" s="83">
        <v>753</v>
      </c>
      <c r="N12" s="83">
        <f t="shared" si="1"/>
        <v>4301</v>
      </c>
      <c r="O12" s="83"/>
      <c r="P12" s="83">
        <v>353</v>
      </c>
      <c r="Q12" s="83">
        <v>1684</v>
      </c>
      <c r="R12" s="83">
        <v>4228</v>
      </c>
      <c r="S12" s="83">
        <v>4320</v>
      </c>
      <c r="T12" s="83">
        <v>2263</v>
      </c>
      <c r="U12" s="83">
        <f t="shared" si="2"/>
        <v>12848</v>
      </c>
    </row>
    <row r="13" spans="1:21" ht="15" customHeight="1" x14ac:dyDescent="0.25">
      <c r="A13" s="82" t="s">
        <v>21</v>
      </c>
      <c r="B13" s="83">
        <v>845</v>
      </c>
      <c r="C13" s="83">
        <v>3986</v>
      </c>
      <c r="D13" s="83">
        <v>12122</v>
      </c>
      <c r="E13" s="83">
        <v>15016</v>
      </c>
      <c r="F13" s="83">
        <v>9358</v>
      </c>
      <c r="G13" s="228">
        <f t="shared" si="0"/>
        <v>41327</v>
      </c>
      <c r="H13" s="228"/>
      <c r="I13" s="228">
        <v>223</v>
      </c>
      <c r="J13" s="83">
        <v>1101</v>
      </c>
      <c r="K13" s="83">
        <v>3339</v>
      </c>
      <c r="L13" s="83">
        <v>4554</v>
      </c>
      <c r="M13" s="83">
        <v>3087</v>
      </c>
      <c r="N13" s="83">
        <f t="shared" si="1"/>
        <v>12304</v>
      </c>
      <c r="O13" s="83"/>
      <c r="P13" s="83">
        <v>1068</v>
      </c>
      <c r="Q13" s="83">
        <v>5087</v>
      </c>
      <c r="R13" s="83">
        <v>15461</v>
      </c>
      <c r="S13" s="83">
        <v>19570</v>
      </c>
      <c r="T13" s="83">
        <v>12445</v>
      </c>
      <c r="U13" s="83">
        <f t="shared" si="2"/>
        <v>53631</v>
      </c>
    </row>
    <row r="14" spans="1:21" ht="15" customHeight="1" x14ac:dyDescent="0.25">
      <c r="A14" s="82" t="s">
        <v>35</v>
      </c>
      <c r="B14" s="83">
        <v>684</v>
      </c>
      <c r="C14" s="83">
        <v>3824</v>
      </c>
      <c r="D14" s="83">
        <v>9218</v>
      </c>
      <c r="E14" s="83">
        <v>12623</v>
      </c>
      <c r="F14" s="83">
        <v>9103</v>
      </c>
      <c r="G14" s="228">
        <f t="shared" si="0"/>
        <v>35452</v>
      </c>
      <c r="H14" s="228"/>
      <c r="I14" s="228">
        <v>271</v>
      </c>
      <c r="J14" s="83">
        <v>1708</v>
      </c>
      <c r="K14" s="83">
        <v>4691</v>
      </c>
      <c r="L14" s="83">
        <v>5963</v>
      </c>
      <c r="M14" s="83">
        <v>4024</v>
      </c>
      <c r="N14" s="83">
        <f t="shared" si="1"/>
        <v>16657</v>
      </c>
      <c r="O14" s="83"/>
      <c r="P14" s="83">
        <v>955</v>
      </c>
      <c r="Q14" s="83">
        <v>5532</v>
      </c>
      <c r="R14" s="83">
        <v>13909</v>
      </c>
      <c r="S14" s="83">
        <v>18586</v>
      </c>
      <c r="T14" s="83">
        <v>13127</v>
      </c>
      <c r="U14" s="83">
        <f t="shared" si="2"/>
        <v>52109</v>
      </c>
    </row>
    <row r="15" spans="1:21" ht="15" customHeight="1" x14ac:dyDescent="0.25">
      <c r="A15" s="82" t="s">
        <v>8</v>
      </c>
      <c r="B15" s="83">
        <v>499</v>
      </c>
      <c r="C15" s="83">
        <v>1918</v>
      </c>
      <c r="D15" s="83">
        <v>4562</v>
      </c>
      <c r="E15" s="83">
        <v>7131</v>
      </c>
      <c r="F15" s="83">
        <v>4985</v>
      </c>
      <c r="G15" s="228">
        <f t="shared" si="0"/>
        <v>19095</v>
      </c>
      <c r="H15" s="228"/>
      <c r="I15" s="228">
        <v>184</v>
      </c>
      <c r="J15" s="83">
        <v>814</v>
      </c>
      <c r="K15" s="83">
        <v>2168</v>
      </c>
      <c r="L15" s="83">
        <v>2881</v>
      </c>
      <c r="M15" s="83">
        <v>1794</v>
      </c>
      <c r="N15" s="83">
        <f t="shared" si="1"/>
        <v>7841</v>
      </c>
      <c r="O15" s="83"/>
      <c r="P15" s="83">
        <v>683</v>
      </c>
      <c r="Q15" s="83">
        <v>2732</v>
      </c>
      <c r="R15" s="83">
        <v>6730</v>
      </c>
      <c r="S15" s="83">
        <v>10012</v>
      </c>
      <c r="T15" s="83">
        <v>6779</v>
      </c>
      <c r="U15" s="83">
        <f t="shared" si="2"/>
        <v>26936</v>
      </c>
    </row>
    <row r="16" spans="1:21" ht="15" customHeight="1" x14ac:dyDescent="0.25">
      <c r="A16" s="82" t="s">
        <v>36</v>
      </c>
      <c r="B16" s="83">
        <v>556</v>
      </c>
      <c r="C16" s="83">
        <v>2476</v>
      </c>
      <c r="D16" s="83">
        <v>5933</v>
      </c>
      <c r="E16" s="83">
        <v>9063</v>
      </c>
      <c r="F16" s="83">
        <v>5888</v>
      </c>
      <c r="G16" s="228">
        <f t="shared" si="0"/>
        <v>23916</v>
      </c>
      <c r="H16" s="228"/>
      <c r="I16" s="228">
        <v>178</v>
      </c>
      <c r="J16" s="83">
        <v>791</v>
      </c>
      <c r="K16" s="83">
        <v>2398</v>
      </c>
      <c r="L16" s="83">
        <v>3682</v>
      </c>
      <c r="M16" s="83">
        <v>2695</v>
      </c>
      <c r="N16" s="83">
        <f t="shared" si="1"/>
        <v>9744</v>
      </c>
      <c r="O16" s="83"/>
      <c r="P16" s="83">
        <v>734</v>
      </c>
      <c r="Q16" s="83">
        <v>3267</v>
      </c>
      <c r="R16" s="83">
        <v>8331</v>
      </c>
      <c r="S16" s="83">
        <v>12745</v>
      </c>
      <c r="T16" s="83">
        <v>8583</v>
      </c>
      <c r="U16" s="83">
        <f t="shared" si="2"/>
        <v>33660</v>
      </c>
    </row>
    <row r="17" spans="1:21" ht="15" customHeight="1" x14ac:dyDescent="0.25">
      <c r="A17" s="82" t="s">
        <v>7</v>
      </c>
      <c r="B17" s="83">
        <v>1145</v>
      </c>
      <c r="C17" s="83">
        <v>5191</v>
      </c>
      <c r="D17" s="83">
        <v>11314</v>
      </c>
      <c r="E17" s="83">
        <v>16194</v>
      </c>
      <c r="F17" s="83">
        <v>9374</v>
      </c>
      <c r="G17" s="228">
        <f t="shared" si="0"/>
        <v>43218</v>
      </c>
      <c r="H17" s="228"/>
      <c r="I17" s="228">
        <v>479</v>
      </c>
      <c r="J17" s="83">
        <v>2479</v>
      </c>
      <c r="K17" s="83">
        <v>6415</v>
      </c>
      <c r="L17" s="83">
        <v>8917</v>
      </c>
      <c r="M17" s="83">
        <v>4759</v>
      </c>
      <c r="N17" s="83">
        <f t="shared" si="1"/>
        <v>23049</v>
      </c>
      <c r="O17" s="83"/>
      <c r="P17" s="83">
        <v>1624</v>
      </c>
      <c r="Q17" s="83">
        <v>7670</v>
      </c>
      <c r="R17" s="83">
        <v>17729</v>
      </c>
      <c r="S17" s="83">
        <v>25111</v>
      </c>
      <c r="T17" s="83">
        <v>14133</v>
      </c>
      <c r="U17" s="83">
        <f t="shared" si="2"/>
        <v>66267</v>
      </c>
    </row>
    <row r="18" spans="1:21" ht="15" customHeight="1" x14ac:dyDescent="0.25">
      <c r="A18" s="82" t="s">
        <v>6</v>
      </c>
      <c r="B18" s="83">
        <v>564</v>
      </c>
      <c r="C18" s="83">
        <v>2728</v>
      </c>
      <c r="D18" s="83">
        <v>8058</v>
      </c>
      <c r="E18" s="83">
        <v>11008</v>
      </c>
      <c r="F18" s="83">
        <v>6462</v>
      </c>
      <c r="G18" s="83">
        <f t="shared" si="0"/>
        <v>28820</v>
      </c>
      <c r="H18" s="83"/>
      <c r="I18" s="83">
        <v>206</v>
      </c>
      <c r="J18" s="83">
        <v>1085</v>
      </c>
      <c r="K18" s="83">
        <v>4661</v>
      </c>
      <c r="L18" s="83">
        <v>6450</v>
      </c>
      <c r="M18" s="83">
        <v>3143</v>
      </c>
      <c r="N18" s="83">
        <f t="shared" si="1"/>
        <v>15545</v>
      </c>
      <c r="O18" s="83"/>
      <c r="P18" s="83">
        <v>770</v>
      </c>
      <c r="Q18" s="83">
        <v>3813</v>
      </c>
      <c r="R18" s="83">
        <v>12719</v>
      </c>
      <c r="S18" s="83">
        <v>17458</v>
      </c>
      <c r="T18" s="83">
        <v>9605</v>
      </c>
      <c r="U18" s="83">
        <f t="shared" si="2"/>
        <v>44365</v>
      </c>
    </row>
    <row r="19" spans="1:21" ht="15" customHeight="1" x14ac:dyDescent="0.25">
      <c r="A19" s="82" t="s">
        <v>37</v>
      </c>
      <c r="B19" s="83">
        <v>230</v>
      </c>
      <c r="C19" s="83">
        <v>1357</v>
      </c>
      <c r="D19" s="83">
        <v>3393</v>
      </c>
      <c r="E19" s="83">
        <v>3993</v>
      </c>
      <c r="F19" s="83">
        <v>1981</v>
      </c>
      <c r="G19" s="83">
        <f t="shared" si="0"/>
        <v>10954</v>
      </c>
      <c r="H19" s="83"/>
      <c r="I19" s="83">
        <v>98</v>
      </c>
      <c r="J19" s="83">
        <v>612</v>
      </c>
      <c r="K19" s="83">
        <v>2328</v>
      </c>
      <c r="L19" s="83">
        <v>2837</v>
      </c>
      <c r="M19" s="83">
        <v>1365</v>
      </c>
      <c r="N19" s="83">
        <f t="shared" si="1"/>
        <v>7240</v>
      </c>
      <c r="O19" s="83"/>
      <c r="P19" s="83">
        <v>328</v>
      </c>
      <c r="Q19" s="83">
        <v>1969</v>
      </c>
      <c r="R19" s="83">
        <v>5721</v>
      </c>
      <c r="S19" s="83">
        <v>6830</v>
      </c>
      <c r="T19" s="83">
        <v>3346</v>
      </c>
      <c r="U19" s="83">
        <f t="shared" si="2"/>
        <v>18194</v>
      </c>
    </row>
    <row r="20" spans="1:21" ht="15" customHeight="1" x14ac:dyDescent="0.25">
      <c r="A20" s="82" t="s">
        <v>5</v>
      </c>
      <c r="B20" s="83">
        <v>1623</v>
      </c>
      <c r="C20" s="83">
        <v>6690</v>
      </c>
      <c r="D20" s="83">
        <v>14234</v>
      </c>
      <c r="E20" s="83">
        <v>17342</v>
      </c>
      <c r="F20" s="83">
        <v>8489</v>
      </c>
      <c r="G20" s="83">
        <f t="shared" si="0"/>
        <v>48378</v>
      </c>
      <c r="H20" s="83"/>
      <c r="I20" s="83">
        <v>724</v>
      </c>
      <c r="J20" s="83">
        <v>3222</v>
      </c>
      <c r="K20" s="83">
        <v>9793</v>
      </c>
      <c r="L20" s="83">
        <v>11584</v>
      </c>
      <c r="M20" s="83">
        <v>5404</v>
      </c>
      <c r="N20" s="83">
        <f t="shared" si="1"/>
        <v>30727</v>
      </c>
      <c r="O20" s="83"/>
      <c r="P20" s="83">
        <v>2347</v>
      </c>
      <c r="Q20" s="83">
        <v>9912</v>
      </c>
      <c r="R20" s="83">
        <v>24027</v>
      </c>
      <c r="S20" s="83">
        <v>28926</v>
      </c>
      <c r="T20" s="83">
        <v>13893</v>
      </c>
      <c r="U20" s="83">
        <f t="shared" si="2"/>
        <v>79105</v>
      </c>
    </row>
    <row r="21" spans="1:21" ht="15" customHeight="1" x14ac:dyDescent="0.25">
      <c r="A21" s="82" t="s">
        <v>38</v>
      </c>
      <c r="B21" s="83">
        <v>2046</v>
      </c>
      <c r="C21" s="83">
        <v>12135</v>
      </c>
      <c r="D21" s="83">
        <v>35838</v>
      </c>
      <c r="E21" s="83">
        <v>47272</v>
      </c>
      <c r="F21" s="83">
        <v>29107</v>
      </c>
      <c r="G21" s="83">
        <f t="shared" si="0"/>
        <v>126398</v>
      </c>
      <c r="H21" s="83"/>
      <c r="I21" s="83">
        <v>751</v>
      </c>
      <c r="J21" s="83">
        <v>4775</v>
      </c>
      <c r="K21" s="83">
        <v>18517</v>
      </c>
      <c r="L21" s="83">
        <v>25591</v>
      </c>
      <c r="M21" s="83">
        <v>15360</v>
      </c>
      <c r="N21" s="83">
        <f t="shared" si="1"/>
        <v>64994</v>
      </c>
      <c r="O21" s="83"/>
      <c r="P21" s="83">
        <v>2797</v>
      </c>
      <c r="Q21" s="83">
        <v>16910</v>
      </c>
      <c r="R21" s="83">
        <v>54355</v>
      </c>
      <c r="S21" s="83">
        <v>72863</v>
      </c>
      <c r="T21" s="83">
        <v>44467</v>
      </c>
      <c r="U21" s="83">
        <f t="shared" si="2"/>
        <v>191392</v>
      </c>
    </row>
    <row r="22" spans="1:21" ht="15" customHeight="1" x14ac:dyDescent="0.25">
      <c r="A22" s="82" t="s">
        <v>4</v>
      </c>
      <c r="B22" s="83">
        <v>643</v>
      </c>
      <c r="C22" s="83">
        <v>2720</v>
      </c>
      <c r="D22" s="83">
        <v>6436</v>
      </c>
      <c r="E22" s="83">
        <v>7359</v>
      </c>
      <c r="F22" s="83">
        <v>3826</v>
      </c>
      <c r="G22" s="83">
        <f t="shared" si="0"/>
        <v>20984</v>
      </c>
      <c r="H22" s="83"/>
      <c r="I22" s="83">
        <v>248</v>
      </c>
      <c r="J22" s="83">
        <v>1269</v>
      </c>
      <c r="K22" s="83">
        <v>3702</v>
      </c>
      <c r="L22" s="83">
        <v>4888</v>
      </c>
      <c r="M22" s="83">
        <v>2699</v>
      </c>
      <c r="N22" s="83">
        <f t="shared" si="1"/>
        <v>12806</v>
      </c>
      <c r="O22" s="83"/>
      <c r="P22" s="83">
        <v>891</v>
      </c>
      <c r="Q22" s="83">
        <v>3989</v>
      </c>
      <c r="R22" s="83">
        <v>10138</v>
      </c>
      <c r="S22" s="83">
        <v>12247</v>
      </c>
      <c r="T22" s="83">
        <v>6525</v>
      </c>
      <c r="U22" s="83">
        <f t="shared" si="2"/>
        <v>33790</v>
      </c>
    </row>
    <row r="23" spans="1:21" ht="15" customHeight="1" x14ac:dyDescent="0.25">
      <c r="A23" s="82" t="s">
        <v>3</v>
      </c>
      <c r="B23" s="83">
        <v>1312</v>
      </c>
      <c r="C23" s="83">
        <v>6889</v>
      </c>
      <c r="D23" s="83">
        <v>16357</v>
      </c>
      <c r="E23" s="83">
        <v>22946</v>
      </c>
      <c r="F23" s="83">
        <v>13144</v>
      </c>
      <c r="G23" s="83">
        <f t="shared" si="0"/>
        <v>60648</v>
      </c>
      <c r="H23" s="83"/>
      <c r="I23" s="83">
        <v>568</v>
      </c>
      <c r="J23" s="83">
        <v>3046</v>
      </c>
      <c r="K23" s="83">
        <v>9310</v>
      </c>
      <c r="L23" s="83">
        <v>13349</v>
      </c>
      <c r="M23" s="83">
        <v>8488</v>
      </c>
      <c r="N23" s="83">
        <f t="shared" si="1"/>
        <v>34761</v>
      </c>
      <c r="O23" s="83"/>
      <c r="P23" s="83">
        <v>1880</v>
      </c>
      <c r="Q23" s="83">
        <v>9935</v>
      </c>
      <c r="R23" s="83">
        <v>25667</v>
      </c>
      <c r="S23" s="83">
        <v>36295</v>
      </c>
      <c r="T23" s="83">
        <v>21632</v>
      </c>
      <c r="U23" s="83">
        <f t="shared" si="2"/>
        <v>95409</v>
      </c>
    </row>
    <row r="24" spans="1:21" ht="15" customHeight="1" x14ac:dyDescent="0.25">
      <c r="A24" s="82" t="s">
        <v>2</v>
      </c>
      <c r="B24" s="83">
        <v>2282</v>
      </c>
      <c r="C24" s="83">
        <v>11723</v>
      </c>
      <c r="D24" s="83">
        <v>25891</v>
      </c>
      <c r="E24" s="83">
        <v>32386</v>
      </c>
      <c r="F24" s="83">
        <v>21403</v>
      </c>
      <c r="G24" s="83">
        <f t="shared" si="0"/>
        <v>93685</v>
      </c>
      <c r="H24" s="83"/>
      <c r="I24" s="83">
        <v>897</v>
      </c>
      <c r="J24" s="83">
        <v>4886</v>
      </c>
      <c r="K24" s="83">
        <v>14147</v>
      </c>
      <c r="L24" s="83">
        <v>17200</v>
      </c>
      <c r="M24" s="83">
        <v>11515</v>
      </c>
      <c r="N24" s="83">
        <f t="shared" si="1"/>
        <v>48645</v>
      </c>
      <c r="O24" s="83"/>
      <c r="P24" s="83">
        <v>3179</v>
      </c>
      <c r="Q24" s="83">
        <v>16609</v>
      </c>
      <c r="R24" s="83">
        <v>40038</v>
      </c>
      <c r="S24" s="83">
        <v>49586</v>
      </c>
      <c r="T24" s="83">
        <v>32918</v>
      </c>
      <c r="U24" s="83">
        <f t="shared" si="2"/>
        <v>142330</v>
      </c>
    </row>
    <row r="25" spans="1:21" ht="15" customHeight="1" x14ac:dyDescent="0.25">
      <c r="A25" s="71" t="s">
        <v>1</v>
      </c>
      <c r="B25" s="72">
        <v>1316</v>
      </c>
      <c r="C25" s="72">
        <v>6275</v>
      </c>
      <c r="D25" s="72">
        <v>11573</v>
      </c>
      <c r="E25" s="72">
        <v>10474</v>
      </c>
      <c r="F25" s="72">
        <v>5802</v>
      </c>
      <c r="G25" s="72">
        <f t="shared" si="0"/>
        <v>35440</v>
      </c>
      <c r="H25" s="72"/>
      <c r="I25" s="72">
        <v>427</v>
      </c>
      <c r="J25" s="72">
        <v>1967</v>
      </c>
      <c r="K25" s="72">
        <v>3341</v>
      </c>
      <c r="L25" s="72">
        <v>3454</v>
      </c>
      <c r="M25" s="72">
        <v>2236</v>
      </c>
      <c r="N25" s="72">
        <f t="shared" si="1"/>
        <v>11425</v>
      </c>
      <c r="O25" s="72"/>
      <c r="P25" s="72">
        <v>1743</v>
      </c>
      <c r="Q25" s="72">
        <v>8242</v>
      </c>
      <c r="R25" s="72">
        <v>14914</v>
      </c>
      <c r="S25" s="72">
        <v>13928</v>
      </c>
      <c r="T25" s="72">
        <v>8038</v>
      </c>
      <c r="U25" s="72">
        <f t="shared" si="2"/>
        <v>46865</v>
      </c>
    </row>
    <row r="26" spans="1:21" ht="15" customHeight="1" x14ac:dyDescent="0.25">
      <c r="A26" s="88" t="s">
        <v>23</v>
      </c>
      <c r="B26" s="76">
        <f t="shared" ref="B26:G26" si="3">SUM(B5:B25)</f>
        <v>18923</v>
      </c>
      <c r="C26" s="76">
        <f t="shared" si="3"/>
        <v>92854</v>
      </c>
      <c r="D26" s="76">
        <f t="shared" si="3"/>
        <v>225481</v>
      </c>
      <c r="E26" s="76">
        <f t="shared" si="3"/>
        <v>276730</v>
      </c>
      <c r="F26" s="76">
        <f t="shared" si="3"/>
        <v>160773</v>
      </c>
      <c r="G26" s="76">
        <f t="shared" si="3"/>
        <v>774761</v>
      </c>
      <c r="H26" s="76"/>
      <c r="I26" s="76">
        <f t="shared" ref="I26:N26" si="4">SUM(I5:I25)</f>
        <v>6399</v>
      </c>
      <c r="J26" s="76">
        <f t="shared" si="4"/>
        <v>34131</v>
      </c>
      <c r="K26" s="76">
        <f t="shared" si="4"/>
        <v>102688</v>
      </c>
      <c r="L26" s="76">
        <f t="shared" si="4"/>
        <v>132631</v>
      </c>
      <c r="M26" s="76">
        <f t="shared" si="4"/>
        <v>79918</v>
      </c>
      <c r="N26" s="76">
        <f t="shared" si="4"/>
        <v>355767</v>
      </c>
      <c r="O26" s="76"/>
      <c r="P26" s="76">
        <f t="shared" ref="P26:U26" si="5">SUM(P5:P25)</f>
        <v>25322</v>
      </c>
      <c r="Q26" s="76">
        <f t="shared" si="5"/>
        <v>126985</v>
      </c>
      <c r="R26" s="76">
        <f t="shared" si="5"/>
        <v>328169</v>
      </c>
      <c r="S26" s="76">
        <f t="shared" si="5"/>
        <v>409361</v>
      </c>
      <c r="T26" s="76">
        <f t="shared" si="5"/>
        <v>240691</v>
      </c>
      <c r="U26" s="76">
        <f t="shared" si="5"/>
        <v>1130528</v>
      </c>
    </row>
    <row r="27" spans="1:21" ht="15" customHeight="1" x14ac:dyDescent="0.25">
      <c r="A27" s="88" t="s">
        <v>228</v>
      </c>
      <c r="B27" s="77">
        <f t="shared" ref="B27:G27" si="6">+B28+B29</f>
        <v>6023</v>
      </c>
      <c r="C27" s="77">
        <f t="shared" si="6"/>
        <v>28928</v>
      </c>
      <c r="D27" s="77">
        <f t="shared" si="6"/>
        <v>72674</v>
      </c>
      <c r="E27" s="77">
        <f t="shared" si="6"/>
        <v>78939</v>
      </c>
      <c r="F27" s="77">
        <f t="shared" si="6"/>
        <v>41209</v>
      </c>
      <c r="G27" s="77">
        <f t="shared" si="6"/>
        <v>227773</v>
      </c>
      <c r="H27" s="77"/>
      <c r="I27" s="77">
        <f t="shared" ref="I27:N27" si="7">+I28+I29</f>
        <v>1368</v>
      </c>
      <c r="J27" s="77">
        <f t="shared" si="7"/>
        <v>7477</v>
      </c>
      <c r="K27" s="77">
        <f t="shared" si="7"/>
        <v>21217</v>
      </c>
      <c r="L27" s="77">
        <f t="shared" si="7"/>
        <v>25835</v>
      </c>
      <c r="M27" s="77">
        <f t="shared" si="7"/>
        <v>16436</v>
      </c>
      <c r="N27" s="77">
        <f t="shared" si="7"/>
        <v>72333</v>
      </c>
      <c r="O27" s="77"/>
      <c r="P27" s="77">
        <f t="shared" ref="P27:U27" si="8">+P28+P29</f>
        <v>7391</v>
      </c>
      <c r="Q27" s="77">
        <f t="shared" si="8"/>
        <v>36405</v>
      </c>
      <c r="R27" s="77">
        <f t="shared" si="8"/>
        <v>93891</v>
      </c>
      <c r="S27" s="77">
        <f t="shared" si="8"/>
        <v>104774</v>
      </c>
      <c r="T27" s="77">
        <f t="shared" si="8"/>
        <v>57645</v>
      </c>
      <c r="U27" s="77">
        <f t="shared" si="8"/>
        <v>300106</v>
      </c>
    </row>
    <row r="28" spans="1:21" ht="15" customHeight="1" x14ac:dyDescent="0.25">
      <c r="A28" s="92" t="s">
        <v>229</v>
      </c>
      <c r="B28" s="79">
        <f t="shared" ref="B28:G28" si="9">+B5+B6+B7+B12</f>
        <v>2483</v>
      </c>
      <c r="C28" s="79">
        <f t="shared" si="9"/>
        <v>12498</v>
      </c>
      <c r="D28" s="79">
        <f t="shared" si="9"/>
        <v>28814</v>
      </c>
      <c r="E28" s="79">
        <f t="shared" si="9"/>
        <v>28410</v>
      </c>
      <c r="F28" s="79">
        <f t="shared" si="9"/>
        <v>12727</v>
      </c>
      <c r="G28" s="79">
        <f t="shared" si="9"/>
        <v>84932</v>
      </c>
      <c r="H28" s="79"/>
      <c r="I28" s="79">
        <f t="shared" ref="I28:N28" si="10">+I5+I6+I7+I12</f>
        <v>670</v>
      </c>
      <c r="J28" s="79">
        <f t="shared" si="10"/>
        <v>3574</v>
      </c>
      <c r="K28" s="79">
        <f t="shared" si="10"/>
        <v>9810</v>
      </c>
      <c r="L28" s="79">
        <f t="shared" si="10"/>
        <v>10186</v>
      </c>
      <c r="M28" s="79">
        <f t="shared" si="10"/>
        <v>4545</v>
      </c>
      <c r="N28" s="79">
        <f t="shared" si="10"/>
        <v>28785</v>
      </c>
      <c r="O28" s="79"/>
      <c r="P28" s="79">
        <f t="shared" ref="P28:U28" si="11">+P5+P6+P7+P12</f>
        <v>3153</v>
      </c>
      <c r="Q28" s="79">
        <f t="shared" si="11"/>
        <v>16072</v>
      </c>
      <c r="R28" s="79">
        <f t="shared" si="11"/>
        <v>38624</v>
      </c>
      <c r="S28" s="79">
        <f t="shared" si="11"/>
        <v>38596</v>
      </c>
      <c r="T28" s="79">
        <f t="shared" si="11"/>
        <v>17272</v>
      </c>
      <c r="U28" s="79">
        <f t="shared" si="11"/>
        <v>113717</v>
      </c>
    </row>
    <row r="29" spans="1:21" ht="15" customHeight="1" x14ac:dyDescent="0.25">
      <c r="A29" s="92" t="s">
        <v>230</v>
      </c>
      <c r="B29" s="79">
        <f t="shared" ref="B29:G29" si="12">+B8+B9+B10+B11+B13</f>
        <v>3540</v>
      </c>
      <c r="C29" s="79">
        <f t="shared" si="12"/>
        <v>16430</v>
      </c>
      <c r="D29" s="79">
        <f t="shared" si="12"/>
        <v>43860</v>
      </c>
      <c r="E29" s="79">
        <f t="shared" si="12"/>
        <v>50529</v>
      </c>
      <c r="F29" s="79">
        <f t="shared" si="12"/>
        <v>28482</v>
      </c>
      <c r="G29" s="79">
        <f t="shared" si="12"/>
        <v>142841</v>
      </c>
      <c r="H29" s="79"/>
      <c r="I29" s="79">
        <f t="shared" ref="I29:N29" si="13">+I8+I9+I10+I11+I13</f>
        <v>698</v>
      </c>
      <c r="J29" s="79">
        <f t="shared" si="13"/>
        <v>3903</v>
      </c>
      <c r="K29" s="79">
        <f t="shared" si="13"/>
        <v>11407</v>
      </c>
      <c r="L29" s="79">
        <f t="shared" si="13"/>
        <v>15649</v>
      </c>
      <c r="M29" s="79">
        <f t="shared" si="13"/>
        <v>11891</v>
      </c>
      <c r="N29" s="79">
        <f t="shared" si="13"/>
        <v>43548</v>
      </c>
      <c r="O29" s="79"/>
      <c r="P29" s="79">
        <f t="shared" ref="P29:U29" si="14">+P8+P9+P10+P11+P13</f>
        <v>4238</v>
      </c>
      <c r="Q29" s="79">
        <f t="shared" si="14"/>
        <v>20333</v>
      </c>
      <c r="R29" s="79">
        <f t="shared" si="14"/>
        <v>55267</v>
      </c>
      <c r="S29" s="79">
        <f t="shared" si="14"/>
        <v>66178</v>
      </c>
      <c r="T29" s="79">
        <f t="shared" si="14"/>
        <v>40373</v>
      </c>
      <c r="U29" s="79">
        <f t="shared" si="14"/>
        <v>186389</v>
      </c>
    </row>
    <row r="30" spans="1:21" ht="15" customHeight="1" x14ac:dyDescent="0.25">
      <c r="A30" s="88" t="s">
        <v>39</v>
      </c>
      <c r="B30" s="77">
        <f t="shared" ref="B30:G30" si="15">+B14+B15+B16+B17</f>
        <v>2884</v>
      </c>
      <c r="C30" s="77">
        <f t="shared" si="15"/>
        <v>13409</v>
      </c>
      <c r="D30" s="77">
        <f t="shared" si="15"/>
        <v>31027</v>
      </c>
      <c r="E30" s="77">
        <f t="shared" si="15"/>
        <v>45011</v>
      </c>
      <c r="F30" s="77">
        <f t="shared" si="15"/>
        <v>29350</v>
      </c>
      <c r="G30" s="77">
        <f t="shared" si="15"/>
        <v>121681</v>
      </c>
      <c r="H30" s="77"/>
      <c r="I30" s="77">
        <f t="shared" ref="I30:N30" si="16">+I14+I15+I16+I17</f>
        <v>1112</v>
      </c>
      <c r="J30" s="77">
        <f t="shared" si="16"/>
        <v>5792</v>
      </c>
      <c r="K30" s="77">
        <f t="shared" si="16"/>
        <v>15672</v>
      </c>
      <c r="L30" s="77">
        <f t="shared" si="16"/>
        <v>21443</v>
      </c>
      <c r="M30" s="77">
        <f t="shared" si="16"/>
        <v>13272</v>
      </c>
      <c r="N30" s="77">
        <f t="shared" si="16"/>
        <v>57291</v>
      </c>
      <c r="O30" s="77"/>
      <c r="P30" s="77">
        <f t="shared" ref="P30:U30" si="17">+P14+P15+P16+P17</f>
        <v>3996</v>
      </c>
      <c r="Q30" s="77">
        <f t="shared" si="17"/>
        <v>19201</v>
      </c>
      <c r="R30" s="77">
        <f t="shared" si="17"/>
        <v>46699</v>
      </c>
      <c r="S30" s="77">
        <f t="shared" si="17"/>
        <v>66454</v>
      </c>
      <c r="T30" s="77">
        <f t="shared" si="17"/>
        <v>42622</v>
      </c>
      <c r="U30" s="77">
        <f t="shared" si="17"/>
        <v>178972</v>
      </c>
    </row>
    <row r="31" spans="1:21" ht="15" customHeight="1" x14ac:dyDescent="0.25">
      <c r="A31" s="88" t="s">
        <v>231</v>
      </c>
      <c r="B31" s="77">
        <f t="shared" ref="B31:G31" si="18">+B32+B33</f>
        <v>10016</v>
      </c>
      <c r="C31" s="77">
        <f t="shared" si="18"/>
        <v>50517</v>
      </c>
      <c r="D31" s="77">
        <f t="shared" si="18"/>
        <v>121780</v>
      </c>
      <c r="E31" s="77">
        <f t="shared" si="18"/>
        <v>152780</v>
      </c>
      <c r="F31" s="77">
        <f t="shared" si="18"/>
        <v>90214</v>
      </c>
      <c r="G31" s="77">
        <f t="shared" si="18"/>
        <v>425307</v>
      </c>
      <c r="H31" s="77"/>
      <c r="I31" s="77">
        <f t="shared" ref="I31:N31" si="19">+I32+I33</f>
        <v>3919</v>
      </c>
      <c r="J31" s="77">
        <f t="shared" si="19"/>
        <v>20862</v>
      </c>
      <c r="K31" s="77">
        <f t="shared" si="19"/>
        <v>65799</v>
      </c>
      <c r="L31" s="77">
        <f t="shared" si="19"/>
        <v>85353</v>
      </c>
      <c r="M31" s="77">
        <f t="shared" si="19"/>
        <v>50210</v>
      </c>
      <c r="N31" s="77">
        <f t="shared" si="19"/>
        <v>226143</v>
      </c>
      <c r="O31" s="77"/>
      <c r="P31" s="77">
        <f t="shared" ref="P31:U31" si="20">+P32+P33</f>
        <v>13935</v>
      </c>
      <c r="Q31" s="77">
        <f t="shared" si="20"/>
        <v>71379</v>
      </c>
      <c r="R31" s="77">
        <f t="shared" si="20"/>
        <v>187579</v>
      </c>
      <c r="S31" s="77">
        <f t="shared" si="20"/>
        <v>238133</v>
      </c>
      <c r="T31" s="77">
        <f t="shared" si="20"/>
        <v>140424</v>
      </c>
      <c r="U31" s="77">
        <f t="shared" si="20"/>
        <v>651450</v>
      </c>
    </row>
    <row r="32" spans="1:21" ht="15" customHeight="1" x14ac:dyDescent="0.25">
      <c r="A32" s="92" t="s">
        <v>59</v>
      </c>
      <c r="B32" s="79">
        <f t="shared" ref="B32:G32" si="21">+B18+B19+B20+B21+B22+B23</f>
        <v>6418</v>
      </c>
      <c r="C32" s="79">
        <f t="shared" si="21"/>
        <v>32519</v>
      </c>
      <c r="D32" s="79">
        <f t="shared" si="21"/>
        <v>84316</v>
      </c>
      <c r="E32" s="79">
        <f t="shared" si="21"/>
        <v>109920</v>
      </c>
      <c r="F32" s="79">
        <f t="shared" si="21"/>
        <v>63009</v>
      </c>
      <c r="G32" s="79">
        <f t="shared" si="21"/>
        <v>296182</v>
      </c>
      <c r="H32" s="79"/>
      <c r="I32" s="79">
        <f t="shared" ref="I32:N32" si="22">+I18+I19+I20+I21+I22+I23</f>
        <v>2595</v>
      </c>
      <c r="J32" s="79">
        <f t="shared" si="22"/>
        <v>14009</v>
      </c>
      <c r="K32" s="79">
        <f t="shared" si="22"/>
        <v>48311</v>
      </c>
      <c r="L32" s="79">
        <f t="shared" si="22"/>
        <v>64699</v>
      </c>
      <c r="M32" s="79">
        <f t="shared" si="22"/>
        <v>36459</v>
      </c>
      <c r="N32" s="79">
        <f t="shared" si="22"/>
        <v>166073</v>
      </c>
      <c r="O32" s="79"/>
      <c r="P32" s="79">
        <f t="shared" ref="P32:U32" si="23">+P18+P19+P20+P21+P22+P23</f>
        <v>9013</v>
      </c>
      <c r="Q32" s="79">
        <f t="shared" si="23"/>
        <v>46528</v>
      </c>
      <c r="R32" s="79">
        <f t="shared" si="23"/>
        <v>132627</v>
      </c>
      <c r="S32" s="79">
        <f t="shared" si="23"/>
        <v>174619</v>
      </c>
      <c r="T32" s="79">
        <f t="shared" si="23"/>
        <v>99468</v>
      </c>
      <c r="U32" s="79">
        <f t="shared" si="23"/>
        <v>462255</v>
      </c>
    </row>
    <row r="33" spans="1:21" ht="15" customHeight="1" x14ac:dyDescent="0.25">
      <c r="A33" s="80" t="s">
        <v>60</v>
      </c>
      <c r="B33" s="81">
        <f t="shared" ref="B33:G33" si="24">+B24+B25</f>
        <v>3598</v>
      </c>
      <c r="C33" s="81">
        <f t="shared" si="24"/>
        <v>17998</v>
      </c>
      <c r="D33" s="81">
        <f t="shared" si="24"/>
        <v>37464</v>
      </c>
      <c r="E33" s="81">
        <f t="shared" si="24"/>
        <v>42860</v>
      </c>
      <c r="F33" s="81">
        <f t="shared" si="24"/>
        <v>27205</v>
      </c>
      <c r="G33" s="81">
        <f t="shared" si="24"/>
        <v>129125</v>
      </c>
      <c r="H33" s="81"/>
      <c r="I33" s="81">
        <f t="shared" ref="I33:N33" si="25">+I24+I25</f>
        <v>1324</v>
      </c>
      <c r="J33" s="81">
        <f t="shared" si="25"/>
        <v>6853</v>
      </c>
      <c r="K33" s="81">
        <f t="shared" si="25"/>
        <v>17488</v>
      </c>
      <c r="L33" s="81">
        <f t="shared" si="25"/>
        <v>20654</v>
      </c>
      <c r="M33" s="81">
        <f t="shared" si="25"/>
        <v>13751</v>
      </c>
      <c r="N33" s="81">
        <f t="shared" si="25"/>
        <v>60070</v>
      </c>
      <c r="O33" s="81"/>
      <c r="P33" s="81">
        <f t="shared" ref="P33:U33" si="26">+P24+P25</f>
        <v>4922</v>
      </c>
      <c r="Q33" s="81">
        <f t="shared" si="26"/>
        <v>24851</v>
      </c>
      <c r="R33" s="81">
        <f t="shared" si="26"/>
        <v>54952</v>
      </c>
      <c r="S33" s="81">
        <f t="shared" si="26"/>
        <v>63514</v>
      </c>
      <c r="T33" s="81">
        <f t="shared" si="26"/>
        <v>40956</v>
      </c>
      <c r="U33" s="81">
        <f t="shared" si="26"/>
        <v>189195</v>
      </c>
    </row>
    <row r="34" spans="1:21" ht="15" customHeight="1" x14ac:dyDescent="0.25">
      <c r="A34" s="166" t="s">
        <v>301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ht="15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</sheetData>
  <mergeCells count="5">
    <mergeCell ref="P2:U2"/>
    <mergeCell ref="A1:N1"/>
    <mergeCell ref="A2:A4"/>
    <mergeCell ref="B2:G2"/>
    <mergeCell ref="I2:N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tabColor theme="0" tint="-0.14999847407452621"/>
    <pageSetUpPr fitToPage="1"/>
  </sheetPr>
  <dimension ref="A1:W34"/>
  <sheetViews>
    <sheetView showGridLines="0" zoomScaleNormal="100" zoomScaleSheetLayoutView="80" workbookViewId="0">
      <selection activeCell="H9" sqref="H9"/>
    </sheetView>
  </sheetViews>
  <sheetFormatPr defaultColWidth="9.1796875" defaultRowHeight="15" customHeight="1" x14ac:dyDescent="0.25"/>
  <cols>
    <col min="1" max="1" width="26.453125" style="2" customWidth="1"/>
    <col min="2" max="11" width="13.1796875" style="2" customWidth="1"/>
    <col min="12" max="12" width="4.1796875" style="2" customWidth="1"/>
    <col min="13" max="22" width="15" style="2" customWidth="1"/>
    <col min="23" max="16384" width="9.1796875" style="2"/>
  </cols>
  <sheetData>
    <row r="1" spans="1:23" s="10" customFormat="1" ht="18.75" customHeight="1" x14ac:dyDescent="0.3">
      <c r="A1" s="379" t="s">
        <v>357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23" ht="15" customHeight="1" x14ac:dyDescent="0.3">
      <c r="A2" s="372" t="s">
        <v>51</v>
      </c>
      <c r="B2" s="368" t="s">
        <v>273</v>
      </c>
      <c r="C2" s="368"/>
      <c r="D2" s="368"/>
      <c r="E2" s="368"/>
      <c r="F2" s="368"/>
      <c r="G2" s="369"/>
      <c r="H2" s="369"/>
      <c r="I2" s="369"/>
      <c r="J2" s="369"/>
      <c r="K2" s="369"/>
      <c r="L2" s="52"/>
      <c r="M2" s="368" t="s">
        <v>272</v>
      </c>
      <c r="N2" s="368"/>
      <c r="O2" s="368"/>
      <c r="P2" s="368"/>
      <c r="Q2" s="368"/>
      <c r="R2" s="369"/>
      <c r="S2" s="369"/>
      <c r="T2" s="369"/>
      <c r="U2" s="369"/>
      <c r="V2" s="369"/>
    </row>
    <row r="3" spans="1:23" ht="54" customHeight="1" x14ac:dyDescent="0.25">
      <c r="A3" s="431"/>
      <c r="B3" s="231" t="s">
        <v>271</v>
      </c>
      <c r="C3" s="231" t="s">
        <v>270</v>
      </c>
      <c r="D3" s="231" t="s">
        <v>269</v>
      </c>
      <c r="E3" s="231" t="s">
        <v>268</v>
      </c>
      <c r="F3" s="231" t="s">
        <v>267</v>
      </c>
      <c r="G3" s="231" t="s">
        <v>266</v>
      </c>
      <c r="H3" s="231" t="s">
        <v>265</v>
      </c>
      <c r="I3" s="231" t="s">
        <v>264</v>
      </c>
      <c r="J3" s="231" t="s">
        <v>263</v>
      </c>
      <c r="K3" s="190" t="s">
        <v>0</v>
      </c>
      <c r="L3" s="69"/>
      <c r="M3" s="231" t="s">
        <v>271</v>
      </c>
      <c r="N3" s="231" t="s">
        <v>270</v>
      </c>
      <c r="O3" s="231" t="s">
        <v>269</v>
      </c>
      <c r="P3" s="231" t="s">
        <v>268</v>
      </c>
      <c r="Q3" s="231" t="s">
        <v>267</v>
      </c>
      <c r="R3" s="231" t="s">
        <v>266</v>
      </c>
      <c r="S3" s="231" t="s">
        <v>265</v>
      </c>
      <c r="T3" s="231" t="s">
        <v>264</v>
      </c>
      <c r="U3" s="231" t="s">
        <v>263</v>
      </c>
      <c r="V3" s="190" t="s">
        <v>0</v>
      </c>
    </row>
    <row r="4" spans="1:23" ht="6.75" customHeight="1" x14ac:dyDescent="0.25">
      <c r="A4" s="432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56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5" spans="1:23" ht="15" customHeight="1" x14ac:dyDescent="0.25">
      <c r="A5" s="82" t="s">
        <v>33</v>
      </c>
      <c r="B5" s="83">
        <v>341</v>
      </c>
      <c r="C5" s="83">
        <v>8945</v>
      </c>
      <c r="D5" s="83">
        <v>20576</v>
      </c>
      <c r="E5" s="83">
        <v>1553</v>
      </c>
      <c r="F5" s="83">
        <v>2913</v>
      </c>
      <c r="G5" s="83">
        <v>3860</v>
      </c>
      <c r="H5" s="83">
        <v>9084</v>
      </c>
      <c r="I5" s="83">
        <v>962</v>
      </c>
      <c r="J5" s="83">
        <v>3363</v>
      </c>
      <c r="K5" s="83">
        <f t="shared" ref="K5:K25" si="0">SUM(B5:J5)</f>
        <v>51597</v>
      </c>
      <c r="L5" s="83"/>
      <c r="M5" s="84">
        <f t="shared" ref="M5:M33" si="1">B5/$K5*100</f>
        <v>0.66089113708161329</v>
      </c>
      <c r="N5" s="84">
        <f t="shared" ref="N5:N33" si="2">C5/$K5*100</f>
        <v>17.336279241041147</v>
      </c>
      <c r="O5" s="84">
        <f t="shared" ref="O5:O33" si="3">D5/$K5*100</f>
        <v>39.878287497335116</v>
      </c>
      <c r="P5" s="84">
        <f t="shared" ref="P5:P33" si="4">E5/$K5*100</f>
        <v>3.0098649146268195</v>
      </c>
      <c r="Q5" s="84">
        <f t="shared" ref="Q5:Q33" si="5">F5/$K5*100</f>
        <v>5.6456770742485025</v>
      </c>
      <c r="R5" s="84">
        <f t="shared" ref="R5:R33" si="6">G5/$K5*100</f>
        <v>7.4810551001027195</v>
      </c>
      <c r="S5" s="84">
        <f t="shared" ref="S5:S33" si="7">H5/$K5*100</f>
        <v>17.605674748531889</v>
      </c>
      <c r="T5" s="84">
        <f t="shared" ref="T5:T33" si="8">I5/$K5*100</f>
        <v>1.8644494834971024</v>
      </c>
      <c r="U5" s="84">
        <f t="shared" ref="U5:U33" si="9">J5/$K5*100</f>
        <v>6.5178208035350886</v>
      </c>
      <c r="V5" s="84">
        <f t="shared" ref="V5:V33" si="10">K5/$K5*100</f>
        <v>100</v>
      </c>
      <c r="W5" s="234"/>
    </row>
    <row r="6" spans="1:23" ht="15" customHeight="1" x14ac:dyDescent="0.25">
      <c r="A6" s="82" t="s">
        <v>13</v>
      </c>
      <c r="B6" s="83">
        <v>7</v>
      </c>
      <c r="C6" s="83">
        <v>394</v>
      </c>
      <c r="D6" s="83">
        <v>1023</v>
      </c>
      <c r="E6" s="83">
        <v>74</v>
      </c>
      <c r="F6" s="83">
        <v>202</v>
      </c>
      <c r="G6" s="83">
        <v>196</v>
      </c>
      <c r="H6" s="83">
        <v>422</v>
      </c>
      <c r="I6" s="83">
        <v>37</v>
      </c>
      <c r="J6" s="83">
        <v>135</v>
      </c>
      <c r="K6" s="83">
        <f t="shared" si="0"/>
        <v>2490</v>
      </c>
      <c r="L6" s="83"/>
      <c r="M6" s="84">
        <f t="shared" si="1"/>
        <v>0.28112449799196787</v>
      </c>
      <c r="N6" s="84">
        <f t="shared" si="2"/>
        <v>15.823293172690764</v>
      </c>
      <c r="O6" s="84">
        <f t="shared" si="3"/>
        <v>41.084337349397593</v>
      </c>
      <c r="P6" s="84">
        <f t="shared" si="4"/>
        <v>2.9718875502008033</v>
      </c>
      <c r="Q6" s="84">
        <f t="shared" si="5"/>
        <v>8.1124497991967868</v>
      </c>
      <c r="R6" s="84">
        <f t="shared" si="6"/>
        <v>7.8714859437750997</v>
      </c>
      <c r="S6" s="84">
        <f t="shared" si="7"/>
        <v>16.947791164658636</v>
      </c>
      <c r="T6" s="84">
        <f t="shared" si="8"/>
        <v>1.4859437751004017</v>
      </c>
      <c r="U6" s="84">
        <f t="shared" si="9"/>
        <v>5.4216867469879517</v>
      </c>
      <c r="V6" s="84">
        <f t="shared" si="10"/>
        <v>100</v>
      </c>
      <c r="W6" s="234"/>
    </row>
    <row r="7" spans="1:23" ht="15" customHeight="1" x14ac:dyDescent="0.25">
      <c r="A7" s="82" t="s">
        <v>10</v>
      </c>
      <c r="B7" s="83">
        <v>392</v>
      </c>
      <c r="C7" s="83">
        <v>7297</v>
      </c>
      <c r="D7" s="83">
        <v>16064</v>
      </c>
      <c r="E7" s="83">
        <v>1567</v>
      </c>
      <c r="F7" s="83">
        <v>2512</v>
      </c>
      <c r="G7" s="83">
        <v>4509</v>
      </c>
      <c r="H7" s="83">
        <v>8733</v>
      </c>
      <c r="I7" s="83">
        <v>1268</v>
      </c>
      <c r="J7" s="83">
        <v>4440</v>
      </c>
      <c r="K7" s="83">
        <f t="shared" si="0"/>
        <v>46782</v>
      </c>
      <c r="L7" s="83"/>
      <c r="M7" s="84">
        <f t="shared" si="1"/>
        <v>0.83792911803685177</v>
      </c>
      <c r="N7" s="84">
        <f t="shared" si="2"/>
        <v>15.597879526313541</v>
      </c>
      <c r="O7" s="84">
        <f t="shared" si="3"/>
        <v>34.337993245265274</v>
      </c>
      <c r="P7" s="84">
        <f t="shared" si="4"/>
        <v>3.3495788978667007</v>
      </c>
      <c r="Q7" s="84">
        <f t="shared" si="5"/>
        <v>5.3695865931341107</v>
      </c>
      <c r="R7" s="84">
        <f t="shared" si="6"/>
        <v>9.638322431704502</v>
      </c>
      <c r="S7" s="84">
        <f t="shared" si="7"/>
        <v>18.66743619340772</v>
      </c>
      <c r="T7" s="84">
        <f t="shared" si="8"/>
        <v>2.7104441879355305</v>
      </c>
      <c r="U7" s="84">
        <f t="shared" si="9"/>
        <v>9.4908298063357694</v>
      </c>
      <c r="V7" s="84">
        <f t="shared" si="10"/>
        <v>100</v>
      </c>
      <c r="W7" s="234"/>
    </row>
    <row r="8" spans="1:23" ht="15" customHeight="1" x14ac:dyDescent="0.25">
      <c r="A8" s="82" t="s">
        <v>41</v>
      </c>
      <c r="B8" s="83">
        <v>228</v>
      </c>
      <c r="C8" s="83">
        <v>2364</v>
      </c>
      <c r="D8" s="83">
        <v>5462</v>
      </c>
      <c r="E8" s="83">
        <v>4042</v>
      </c>
      <c r="F8" s="83">
        <v>3474</v>
      </c>
      <c r="G8" s="83">
        <v>935</v>
      </c>
      <c r="H8" s="83">
        <v>1803</v>
      </c>
      <c r="I8" s="83">
        <v>281</v>
      </c>
      <c r="J8" s="83">
        <v>943</v>
      </c>
      <c r="K8" s="83">
        <f t="shared" si="0"/>
        <v>19532</v>
      </c>
      <c r="L8" s="83"/>
      <c r="M8" s="84">
        <f t="shared" si="1"/>
        <v>1.1673151750972763</v>
      </c>
      <c r="N8" s="84">
        <f t="shared" si="2"/>
        <v>12.103215236534917</v>
      </c>
      <c r="O8" s="84">
        <f t="shared" si="3"/>
        <v>27.964366168339133</v>
      </c>
      <c r="P8" s="84">
        <f t="shared" si="4"/>
        <v>20.694245340978906</v>
      </c>
      <c r="Q8" s="84">
        <f t="shared" si="5"/>
        <v>17.786197010034815</v>
      </c>
      <c r="R8" s="84">
        <f t="shared" si="6"/>
        <v>4.7870161785787424</v>
      </c>
      <c r="S8" s="84">
        <f t="shared" si="7"/>
        <v>9.2310055293876712</v>
      </c>
      <c r="T8" s="84">
        <f t="shared" si="8"/>
        <v>1.4386647552733975</v>
      </c>
      <c r="U8" s="84">
        <f t="shared" si="9"/>
        <v>4.8279746057751387</v>
      </c>
      <c r="V8" s="84">
        <f t="shared" si="10"/>
        <v>100</v>
      </c>
      <c r="W8" s="234"/>
    </row>
    <row r="9" spans="1:23" ht="15" customHeight="1" x14ac:dyDescent="0.25">
      <c r="A9" s="82" t="s">
        <v>42</v>
      </c>
      <c r="B9" s="83">
        <v>67</v>
      </c>
      <c r="C9" s="83">
        <v>1844</v>
      </c>
      <c r="D9" s="83">
        <v>4690</v>
      </c>
      <c r="E9" s="83">
        <v>923</v>
      </c>
      <c r="F9" s="83">
        <v>1815</v>
      </c>
      <c r="G9" s="83">
        <v>1147</v>
      </c>
      <c r="H9" s="83">
        <v>2413</v>
      </c>
      <c r="I9" s="83">
        <v>290</v>
      </c>
      <c r="J9" s="83">
        <v>813</v>
      </c>
      <c r="K9" s="83">
        <f t="shared" si="0"/>
        <v>14002</v>
      </c>
      <c r="L9" s="83"/>
      <c r="M9" s="84">
        <f t="shared" si="1"/>
        <v>0.47850307098985861</v>
      </c>
      <c r="N9" s="84">
        <f t="shared" si="2"/>
        <v>13.169547207541779</v>
      </c>
      <c r="O9" s="84">
        <f t="shared" si="3"/>
        <v>33.495214969290096</v>
      </c>
      <c r="P9" s="84">
        <f t="shared" si="4"/>
        <v>6.5919154406513361</v>
      </c>
      <c r="Q9" s="84">
        <f t="shared" si="5"/>
        <v>12.962433938008855</v>
      </c>
      <c r="R9" s="84">
        <f t="shared" si="6"/>
        <v>8.1916869018711616</v>
      </c>
      <c r="S9" s="84">
        <f t="shared" si="7"/>
        <v>17.233252392515354</v>
      </c>
      <c r="T9" s="84">
        <f t="shared" si="8"/>
        <v>2.0711326953292386</v>
      </c>
      <c r="U9" s="84">
        <f t="shared" si="9"/>
        <v>5.8063133838023138</v>
      </c>
      <c r="V9" s="84">
        <f t="shared" si="10"/>
        <v>100</v>
      </c>
      <c r="W9" s="234"/>
    </row>
    <row r="10" spans="1:23" ht="15" customHeight="1" x14ac:dyDescent="0.25">
      <c r="A10" s="82" t="s">
        <v>34</v>
      </c>
      <c r="B10" s="83">
        <v>812</v>
      </c>
      <c r="C10" s="83">
        <v>20860</v>
      </c>
      <c r="D10" s="83">
        <v>28859</v>
      </c>
      <c r="E10" s="83">
        <v>2862</v>
      </c>
      <c r="F10" s="83">
        <v>5602</v>
      </c>
      <c r="G10" s="83">
        <v>5624</v>
      </c>
      <c r="H10" s="83">
        <v>11935</v>
      </c>
      <c r="I10" s="83">
        <v>1543</v>
      </c>
      <c r="J10" s="83">
        <v>4766</v>
      </c>
      <c r="K10" s="83">
        <f t="shared" si="0"/>
        <v>82863</v>
      </c>
      <c r="L10" s="83"/>
      <c r="M10" s="84">
        <f t="shared" si="1"/>
        <v>0.97993072903467171</v>
      </c>
      <c r="N10" s="84">
        <f t="shared" si="2"/>
        <v>25.174082521752773</v>
      </c>
      <c r="O10" s="84">
        <f t="shared" si="3"/>
        <v>34.827365651738411</v>
      </c>
      <c r="P10" s="84">
        <f t="shared" si="4"/>
        <v>3.453893776474422</v>
      </c>
      <c r="Q10" s="84">
        <f t="shared" si="5"/>
        <v>6.7605565813451118</v>
      </c>
      <c r="R10" s="84">
        <f t="shared" si="6"/>
        <v>6.7871064286834901</v>
      </c>
      <c r="S10" s="84">
        <f t="shared" si="7"/>
        <v>14.403292181069959</v>
      </c>
      <c r="T10" s="84">
        <f t="shared" si="8"/>
        <v>1.8621097474144068</v>
      </c>
      <c r="U10" s="84">
        <f t="shared" si="9"/>
        <v>5.7516623824867548</v>
      </c>
      <c r="V10" s="84">
        <f t="shared" si="10"/>
        <v>100</v>
      </c>
      <c r="W10" s="234"/>
    </row>
    <row r="11" spans="1:23" ht="15" customHeight="1" x14ac:dyDescent="0.25">
      <c r="A11" s="82" t="s">
        <v>22</v>
      </c>
      <c r="B11" s="83">
        <v>141</v>
      </c>
      <c r="C11" s="83">
        <v>3746</v>
      </c>
      <c r="D11" s="83">
        <v>5024</v>
      </c>
      <c r="E11" s="83">
        <v>597</v>
      </c>
      <c r="F11" s="83">
        <v>1405</v>
      </c>
      <c r="G11" s="83">
        <v>1331</v>
      </c>
      <c r="H11" s="83">
        <v>2822</v>
      </c>
      <c r="I11" s="83">
        <v>351</v>
      </c>
      <c r="J11" s="83">
        <v>944</v>
      </c>
      <c r="K11" s="83">
        <f t="shared" si="0"/>
        <v>16361</v>
      </c>
      <c r="L11" s="83"/>
      <c r="M11" s="84">
        <f t="shared" si="1"/>
        <v>0.86180551311044551</v>
      </c>
      <c r="N11" s="84">
        <f t="shared" si="2"/>
        <v>22.895911007884603</v>
      </c>
      <c r="O11" s="84">
        <f t="shared" si="3"/>
        <v>30.707169488417581</v>
      </c>
      <c r="P11" s="84">
        <f t="shared" si="4"/>
        <v>3.6489212150846524</v>
      </c>
      <c r="Q11" s="84">
        <f t="shared" si="5"/>
        <v>8.5874946519161419</v>
      </c>
      <c r="R11" s="84">
        <f t="shared" si="6"/>
        <v>8.1351995599291005</v>
      </c>
      <c r="S11" s="84">
        <f t="shared" si="7"/>
        <v>17.248334453884237</v>
      </c>
      <c r="T11" s="84">
        <f t="shared" si="8"/>
        <v>2.1453456390196197</v>
      </c>
      <c r="U11" s="84">
        <f t="shared" si="9"/>
        <v>5.7698184707536218</v>
      </c>
      <c r="V11" s="84">
        <f t="shared" si="10"/>
        <v>100</v>
      </c>
      <c r="W11" s="234"/>
    </row>
    <row r="12" spans="1:23" ht="15" customHeight="1" x14ac:dyDescent="0.25">
      <c r="A12" s="82" t="s">
        <v>9</v>
      </c>
      <c r="B12" s="83">
        <v>117</v>
      </c>
      <c r="C12" s="83">
        <v>1971</v>
      </c>
      <c r="D12" s="83">
        <v>4350</v>
      </c>
      <c r="E12" s="83">
        <v>253</v>
      </c>
      <c r="F12" s="83">
        <v>745</v>
      </c>
      <c r="G12" s="83">
        <v>713</v>
      </c>
      <c r="H12" s="83">
        <v>3364</v>
      </c>
      <c r="I12" s="83">
        <v>157</v>
      </c>
      <c r="J12" s="83">
        <v>1178</v>
      </c>
      <c r="K12" s="83">
        <f t="shared" si="0"/>
        <v>12848</v>
      </c>
      <c r="L12" s="83"/>
      <c r="M12" s="84">
        <f t="shared" si="1"/>
        <v>0.91064757160647569</v>
      </c>
      <c r="N12" s="84">
        <f t="shared" si="2"/>
        <v>15.340909090909092</v>
      </c>
      <c r="O12" s="84">
        <f t="shared" si="3"/>
        <v>33.8574097135741</v>
      </c>
      <c r="P12" s="84">
        <f t="shared" si="4"/>
        <v>1.9691780821917808</v>
      </c>
      <c r="Q12" s="84">
        <f t="shared" si="5"/>
        <v>5.7985678704856793</v>
      </c>
      <c r="R12" s="84">
        <f t="shared" si="6"/>
        <v>5.5495018679950183</v>
      </c>
      <c r="S12" s="84">
        <f t="shared" si="7"/>
        <v>26.183063511830635</v>
      </c>
      <c r="T12" s="84">
        <f t="shared" si="8"/>
        <v>1.2219800747198009</v>
      </c>
      <c r="U12" s="84">
        <f t="shared" si="9"/>
        <v>9.1687422166874235</v>
      </c>
      <c r="V12" s="84">
        <f t="shared" si="10"/>
        <v>100</v>
      </c>
      <c r="W12" s="234"/>
    </row>
    <row r="13" spans="1:23" ht="15" customHeight="1" x14ac:dyDescent="0.25">
      <c r="A13" s="82" t="s">
        <v>21</v>
      </c>
      <c r="B13" s="83">
        <v>560</v>
      </c>
      <c r="C13" s="83">
        <v>11218</v>
      </c>
      <c r="D13" s="83">
        <v>17152</v>
      </c>
      <c r="E13" s="83">
        <v>1773</v>
      </c>
      <c r="F13" s="83">
        <v>2965</v>
      </c>
      <c r="G13" s="83">
        <v>4720</v>
      </c>
      <c r="H13" s="83">
        <v>9704</v>
      </c>
      <c r="I13" s="83">
        <v>1389</v>
      </c>
      <c r="J13" s="83">
        <v>4150</v>
      </c>
      <c r="K13" s="83">
        <f t="shared" si="0"/>
        <v>53631</v>
      </c>
      <c r="L13" s="83"/>
      <c r="M13" s="84">
        <f t="shared" si="1"/>
        <v>1.0441722138315526</v>
      </c>
      <c r="N13" s="84">
        <f t="shared" si="2"/>
        <v>20.917006954932781</v>
      </c>
      <c r="O13" s="84">
        <f t="shared" si="3"/>
        <v>31.981503235069269</v>
      </c>
      <c r="P13" s="84">
        <f t="shared" si="4"/>
        <v>3.305923812720255</v>
      </c>
      <c r="Q13" s="84">
        <f t="shared" si="5"/>
        <v>5.5285189535902743</v>
      </c>
      <c r="R13" s="84">
        <f t="shared" si="6"/>
        <v>8.8008800880088014</v>
      </c>
      <c r="S13" s="84">
        <f t="shared" si="7"/>
        <v>18.09401279110962</v>
      </c>
      <c r="T13" s="84">
        <f t="shared" si="8"/>
        <v>2.5899200089500476</v>
      </c>
      <c r="U13" s="84">
        <f t="shared" si="9"/>
        <v>7.7380619417874001</v>
      </c>
      <c r="V13" s="84">
        <f t="shared" si="10"/>
        <v>100</v>
      </c>
      <c r="W13" s="234"/>
    </row>
    <row r="14" spans="1:23" ht="15" customHeight="1" x14ac:dyDescent="0.25">
      <c r="A14" s="82" t="s">
        <v>35</v>
      </c>
      <c r="B14" s="83">
        <v>618</v>
      </c>
      <c r="C14" s="83">
        <v>11294</v>
      </c>
      <c r="D14" s="83">
        <v>16552</v>
      </c>
      <c r="E14" s="83">
        <v>775</v>
      </c>
      <c r="F14" s="83">
        <v>2049</v>
      </c>
      <c r="G14" s="83">
        <v>2611</v>
      </c>
      <c r="H14" s="83">
        <v>11166</v>
      </c>
      <c r="I14" s="83">
        <v>1223</v>
      </c>
      <c r="J14" s="83">
        <v>5821</v>
      </c>
      <c r="K14" s="83">
        <f t="shared" si="0"/>
        <v>52109</v>
      </c>
      <c r="L14" s="83"/>
      <c r="M14" s="84">
        <f t="shared" si="1"/>
        <v>1.1859755512483448</v>
      </c>
      <c r="N14" s="84">
        <f t="shared" si="2"/>
        <v>21.673799151778002</v>
      </c>
      <c r="O14" s="84">
        <f t="shared" si="3"/>
        <v>31.764186608839161</v>
      </c>
      <c r="P14" s="84">
        <f t="shared" si="4"/>
        <v>1.4872670747855457</v>
      </c>
      <c r="Q14" s="84">
        <f t="shared" si="5"/>
        <v>3.9321422403039783</v>
      </c>
      <c r="R14" s="84">
        <f t="shared" si="6"/>
        <v>5.0106507513097549</v>
      </c>
      <c r="S14" s="84">
        <f t="shared" si="7"/>
        <v>21.428160202652133</v>
      </c>
      <c r="T14" s="84">
        <f t="shared" si="8"/>
        <v>2.3470033967260933</v>
      </c>
      <c r="U14" s="84">
        <f t="shared" si="9"/>
        <v>11.170815022356981</v>
      </c>
      <c r="V14" s="84">
        <f t="shared" si="10"/>
        <v>100</v>
      </c>
      <c r="W14" s="234"/>
    </row>
    <row r="15" spans="1:23" ht="15" customHeight="1" x14ac:dyDescent="0.25">
      <c r="A15" s="82" t="s">
        <v>8</v>
      </c>
      <c r="B15" s="83">
        <v>289</v>
      </c>
      <c r="C15" s="83">
        <v>5400</v>
      </c>
      <c r="D15" s="83">
        <v>7700</v>
      </c>
      <c r="E15" s="83">
        <v>429</v>
      </c>
      <c r="F15" s="83">
        <v>1520</v>
      </c>
      <c r="G15" s="83">
        <v>1252</v>
      </c>
      <c r="H15" s="83">
        <v>6871</v>
      </c>
      <c r="I15" s="83">
        <v>491</v>
      </c>
      <c r="J15" s="83">
        <v>2984</v>
      </c>
      <c r="K15" s="83">
        <f t="shared" si="0"/>
        <v>26936</v>
      </c>
      <c r="L15" s="83"/>
      <c r="M15" s="84">
        <f t="shared" si="1"/>
        <v>1.072913572913573</v>
      </c>
      <c r="N15" s="84">
        <f t="shared" si="2"/>
        <v>20.047520047520049</v>
      </c>
      <c r="O15" s="84">
        <f t="shared" si="3"/>
        <v>28.586278586278585</v>
      </c>
      <c r="P15" s="84">
        <f t="shared" si="4"/>
        <v>1.5926640926640927</v>
      </c>
      <c r="Q15" s="84">
        <f t="shared" si="5"/>
        <v>5.643005643005643</v>
      </c>
      <c r="R15" s="84">
        <f t="shared" si="6"/>
        <v>4.6480546480546483</v>
      </c>
      <c r="S15" s="84">
        <f t="shared" si="7"/>
        <v>25.508613008613008</v>
      </c>
      <c r="T15" s="84">
        <f t="shared" si="8"/>
        <v>1.8228393228393227</v>
      </c>
      <c r="U15" s="84">
        <f t="shared" si="9"/>
        <v>11.078111078111078</v>
      </c>
      <c r="V15" s="84">
        <f t="shared" si="10"/>
        <v>100</v>
      </c>
      <c r="W15" s="234"/>
    </row>
    <row r="16" spans="1:23" ht="15" customHeight="1" x14ac:dyDescent="0.25">
      <c r="A16" s="82" t="s">
        <v>36</v>
      </c>
      <c r="B16" s="83">
        <v>494</v>
      </c>
      <c r="C16" s="83">
        <v>9082</v>
      </c>
      <c r="D16" s="83">
        <v>10902</v>
      </c>
      <c r="E16" s="83">
        <v>580</v>
      </c>
      <c r="F16" s="83">
        <v>1578</v>
      </c>
      <c r="G16" s="83">
        <v>1555</v>
      </c>
      <c r="H16" s="83">
        <v>6194</v>
      </c>
      <c r="I16" s="83">
        <v>475</v>
      </c>
      <c r="J16" s="83">
        <v>2800</v>
      </c>
      <c r="K16" s="83">
        <f t="shared" si="0"/>
        <v>33660</v>
      </c>
      <c r="L16" s="83"/>
      <c r="M16" s="84">
        <f t="shared" si="1"/>
        <v>1.4676173499702911</v>
      </c>
      <c r="N16" s="84">
        <f t="shared" si="2"/>
        <v>26.981580510992277</v>
      </c>
      <c r="O16" s="84">
        <f t="shared" si="3"/>
        <v>32.388591800356508</v>
      </c>
      <c r="P16" s="84">
        <f t="shared" si="4"/>
        <v>1.7231134878193701</v>
      </c>
      <c r="Q16" s="84">
        <f t="shared" si="5"/>
        <v>4.6880570409982179</v>
      </c>
      <c r="R16" s="84">
        <f t="shared" si="6"/>
        <v>4.619726678550208</v>
      </c>
      <c r="S16" s="84">
        <f t="shared" si="7"/>
        <v>18.401663695781341</v>
      </c>
      <c r="T16" s="84">
        <f t="shared" si="8"/>
        <v>1.4111705288175875</v>
      </c>
      <c r="U16" s="84">
        <f t="shared" si="9"/>
        <v>8.3184789067142013</v>
      </c>
      <c r="V16" s="84">
        <f t="shared" si="10"/>
        <v>100</v>
      </c>
      <c r="W16" s="234"/>
    </row>
    <row r="17" spans="1:23" ht="15" customHeight="1" x14ac:dyDescent="0.25">
      <c r="A17" s="82" t="s">
        <v>7</v>
      </c>
      <c r="B17" s="83">
        <v>964</v>
      </c>
      <c r="C17" s="83">
        <v>13482</v>
      </c>
      <c r="D17" s="83">
        <v>21589</v>
      </c>
      <c r="E17" s="83">
        <v>1050</v>
      </c>
      <c r="F17" s="83">
        <v>2661</v>
      </c>
      <c r="G17" s="83">
        <v>2926</v>
      </c>
      <c r="H17" s="83">
        <v>15900</v>
      </c>
      <c r="I17" s="83">
        <v>886</v>
      </c>
      <c r="J17" s="83">
        <v>6809</v>
      </c>
      <c r="K17" s="83">
        <f t="shared" si="0"/>
        <v>66267</v>
      </c>
      <c r="L17" s="83"/>
      <c r="M17" s="84">
        <f t="shared" si="1"/>
        <v>1.4547210527110026</v>
      </c>
      <c r="N17" s="84">
        <f t="shared" si="2"/>
        <v>20.344968083661552</v>
      </c>
      <c r="O17" s="84">
        <f t="shared" si="3"/>
        <v>32.578809965744639</v>
      </c>
      <c r="P17" s="84">
        <f t="shared" si="4"/>
        <v>1.5844990719362579</v>
      </c>
      <c r="Q17" s="84">
        <f t="shared" si="5"/>
        <v>4.0155733623070313</v>
      </c>
      <c r="R17" s="84">
        <f t="shared" si="6"/>
        <v>4.4154707471290386</v>
      </c>
      <c r="S17" s="84">
        <f t="shared" si="7"/>
        <v>23.993843089320478</v>
      </c>
      <c r="T17" s="84">
        <f t="shared" si="8"/>
        <v>1.3370154073671661</v>
      </c>
      <c r="U17" s="84">
        <f t="shared" si="9"/>
        <v>10.275099219822838</v>
      </c>
      <c r="V17" s="84">
        <f t="shared" si="10"/>
        <v>100</v>
      </c>
      <c r="W17" s="234"/>
    </row>
    <row r="18" spans="1:23" ht="15" customHeight="1" x14ac:dyDescent="0.25">
      <c r="A18" s="82" t="s">
        <v>6</v>
      </c>
      <c r="B18" s="83">
        <v>1046</v>
      </c>
      <c r="C18" s="83">
        <v>10190</v>
      </c>
      <c r="D18" s="83">
        <v>15678</v>
      </c>
      <c r="E18" s="83">
        <v>846</v>
      </c>
      <c r="F18" s="83">
        <v>1934</v>
      </c>
      <c r="G18" s="83">
        <v>1777</v>
      </c>
      <c r="H18" s="83">
        <v>9405</v>
      </c>
      <c r="I18" s="83">
        <v>443</v>
      </c>
      <c r="J18" s="83">
        <v>3046</v>
      </c>
      <c r="K18" s="83">
        <f t="shared" si="0"/>
        <v>44365</v>
      </c>
      <c r="L18" s="83"/>
      <c r="M18" s="84">
        <f t="shared" si="1"/>
        <v>2.3577144145159474</v>
      </c>
      <c r="N18" s="84">
        <f t="shared" si="2"/>
        <v>22.968556294376196</v>
      </c>
      <c r="O18" s="84">
        <f t="shared" si="3"/>
        <v>35.338667868815513</v>
      </c>
      <c r="P18" s="84">
        <f t="shared" si="4"/>
        <v>1.9069085991209287</v>
      </c>
      <c r="Q18" s="84">
        <f t="shared" si="5"/>
        <v>4.3592922348698302</v>
      </c>
      <c r="R18" s="84">
        <f t="shared" si="6"/>
        <v>4.0054096697847399</v>
      </c>
      <c r="S18" s="84">
        <f t="shared" si="7"/>
        <v>21.199143468950748</v>
      </c>
      <c r="T18" s="84">
        <f t="shared" si="8"/>
        <v>0.99853488109996613</v>
      </c>
      <c r="U18" s="84">
        <f t="shared" si="9"/>
        <v>6.8657725684661326</v>
      </c>
      <c r="V18" s="84">
        <f t="shared" si="10"/>
        <v>100</v>
      </c>
      <c r="W18" s="234"/>
    </row>
    <row r="19" spans="1:23" ht="15" customHeight="1" x14ac:dyDescent="0.25">
      <c r="A19" s="82" t="s">
        <v>37</v>
      </c>
      <c r="B19" s="83">
        <v>368</v>
      </c>
      <c r="C19" s="83">
        <v>3898</v>
      </c>
      <c r="D19" s="83">
        <v>6628</v>
      </c>
      <c r="E19" s="83">
        <v>252</v>
      </c>
      <c r="F19" s="83">
        <v>642</v>
      </c>
      <c r="G19" s="83">
        <v>741</v>
      </c>
      <c r="H19" s="83">
        <v>4186</v>
      </c>
      <c r="I19" s="83">
        <v>197</v>
      </c>
      <c r="J19" s="83">
        <v>1282</v>
      </c>
      <c r="K19" s="83">
        <f t="shared" si="0"/>
        <v>18194</v>
      </c>
      <c r="L19" s="83"/>
      <c r="M19" s="84">
        <f t="shared" si="1"/>
        <v>2.0226448279652631</v>
      </c>
      <c r="N19" s="84">
        <f t="shared" si="2"/>
        <v>21.424645487523357</v>
      </c>
      <c r="O19" s="84">
        <f t="shared" si="3"/>
        <v>36.429592173243925</v>
      </c>
      <c r="P19" s="84">
        <f t="shared" si="4"/>
        <v>1.3850720017588216</v>
      </c>
      <c r="Q19" s="84">
        <f t="shared" si="5"/>
        <v>3.5286358140046166</v>
      </c>
      <c r="R19" s="84">
        <f t="shared" si="6"/>
        <v>4.0727712432670113</v>
      </c>
      <c r="S19" s="84">
        <f t="shared" si="7"/>
        <v>23.007584918104872</v>
      </c>
      <c r="T19" s="84">
        <f t="shared" si="8"/>
        <v>1.0827745410574914</v>
      </c>
      <c r="U19" s="84">
        <f t="shared" si="9"/>
        <v>7.0462789930746395</v>
      </c>
      <c r="V19" s="84">
        <f t="shared" si="10"/>
        <v>100</v>
      </c>
      <c r="W19" s="234"/>
    </row>
    <row r="20" spans="1:23" ht="15" customHeight="1" x14ac:dyDescent="0.25">
      <c r="A20" s="82" t="s">
        <v>5</v>
      </c>
      <c r="B20" s="83">
        <v>2221</v>
      </c>
      <c r="C20" s="83">
        <v>16329</v>
      </c>
      <c r="D20" s="83">
        <v>29499</v>
      </c>
      <c r="E20" s="83">
        <v>1283</v>
      </c>
      <c r="F20" s="83">
        <v>2622</v>
      </c>
      <c r="G20" s="83">
        <v>3254</v>
      </c>
      <c r="H20" s="83">
        <v>17249</v>
      </c>
      <c r="I20" s="83">
        <v>777</v>
      </c>
      <c r="J20" s="83">
        <v>5871</v>
      </c>
      <c r="K20" s="83">
        <f t="shared" si="0"/>
        <v>79105</v>
      </c>
      <c r="L20" s="83"/>
      <c r="M20" s="84">
        <f t="shared" si="1"/>
        <v>2.8076607041274255</v>
      </c>
      <c r="N20" s="84">
        <f t="shared" si="2"/>
        <v>20.642184438404652</v>
      </c>
      <c r="O20" s="84">
        <f t="shared" si="3"/>
        <v>37.290942418304788</v>
      </c>
      <c r="P20" s="84">
        <f t="shared" si="4"/>
        <v>1.6218949497503319</v>
      </c>
      <c r="Q20" s="84">
        <f t="shared" si="5"/>
        <v>3.3145818848366093</v>
      </c>
      <c r="R20" s="84">
        <f t="shared" si="6"/>
        <v>4.1135200050565697</v>
      </c>
      <c r="S20" s="84">
        <f t="shared" si="7"/>
        <v>21.80519562606662</v>
      </c>
      <c r="T20" s="84">
        <f t="shared" si="8"/>
        <v>0.98223879653624935</v>
      </c>
      <c r="U20" s="84">
        <f t="shared" si="9"/>
        <v>7.4217811769167561</v>
      </c>
      <c r="V20" s="84">
        <f t="shared" si="10"/>
        <v>100</v>
      </c>
      <c r="W20" s="234"/>
    </row>
    <row r="21" spans="1:23" ht="15" customHeight="1" x14ac:dyDescent="0.25">
      <c r="A21" s="82" t="s">
        <v>38</v>
      </c>
      <c r="B21" s="83">
        <v>6334</v>
      </c>
      <c r="C21" s="83">
        <v>48151</v>
      </c>
      <c r="D21" s="83">
        <v>67891</v>
      </c>
      <c r="E21" s="83">
        <v>3225</v>
      </c>
      <c r="F21" s="83">
        <v>6442</v>
      </c>
      <c r="G21" s="83">
        <v>7176</v>
      </c>
      <c r="H21" s="83">
        <v>35554</v>
      </c>
      <c r="I21" s="83">
        <v>1822</v>
      </c>
      <c r="J21" s="83">
        <v>14797</v>
      </c>
      <c r="K21" s="83">
        <f t="shared" si="0"/>
        <v>191392</v>
      </c>
      <c r="L21" s="83"/>
      <c r="M21" s="84">
        <f t="shared" si="1"/>
        <v>3.3094382210332722</v>
      </c>
      <c r="N21" s="84">
        <f t="shared" si="2"/>
        <v>25.158313827119212</v>
      </c>
      <c r="O21" s="84">
        <f t="shared" si="3"/>
        <v>35.472224544390571</v>
      </c>
      <c r="P21" s="84">
        <f t="shared" si="4"/>
        <v>1.685023407456947</v>
      </c>
      <c r="Q21" s="84">
        <f t="shared" si="5"/>
        <v>3.3658669118876441</v>
      </c>
      <c r="R21" s="84">
        <f t="shared" si="6"/>
        <v>3.7493730145460624</v>
      </c>
      <c r="S21" s="84">
        <f t="shared" si="7"/>
        <v>18.576534024410634</v>
      </c>
      <c r="T21" s="84">
        <f t="shared" si="8"/>
        <v>0.95197291422838992</v>
      </c>
      <c r="U21" s="84">
        <f t="shared" si="9"/>
        <v>7.73125313492727</v>
      </c>
      <c r="V21" s="84">
        <f t="shared" si="10"/>
        <v>100</v>
      </c>
      <c r="W21" s="234"/>
    </row>
    <row r="22" spans="1:23" ht="15" customHeight="1" x14ac:dyDescent="0.25">
      <c r="A22" s="82" t="s">
        <v>4</v>
      </c>
      <c r="B22" s="83">
        <v>1576</v>
      </c>
      <c r="C22" s="83">
        <v>7747</v>
      </c>
      <c r="D22" s="83">
        <v>11410</v>
      </c>
      <c r="E22" s="83">
        <v>603</v>
      </c>
      <c r="F22" s="83">
        <v>1237</v>
      </c>
      <c r="G22" s="83">
        <v>1723</v>
      </c>
      <c r="H22" s="83">
        <v>6382</v>
      </c>
      <c r="I22" s="83">
        <v>557</v>
      </c>
      <c r="J22" s="83">
        <v>2555</v>
      </c>
      <c r="K22" s="83">
        <f t="shared" si="0"/>
        <v>33790</v>
      </c>
      <c r="L22" s="83"/>
      <c r="M22" s="84">
        <f t="shared" si="1"/>
        <v>4.6641018052678307</v>
      </c>
      <c r="N22" s="84">
        <f t="shared" si="2"/>
        <v>22.926901450133176</v>
      </c>
      <c r="O22" s="84">
        <f t="shared" si="3"/>
        <v>33.767386800828646</v>
      </c>
      <c r="P22" s="84">
        <f t="shared" si="4"/>
        <v>1.7845516424977805</v>
      </c>
      <c r="Q22" s="84">
        <f t="shared" si="5"/>
        <v>3.660846404261616</v>
      </c>
      <c r="R22" s="84">
        <f t="shared" si="6"/>
        <v>5.0991417579165432</v>
      </c>
      <c r="S22" s="84">
        <f t="shared" si="7"/>
        <v>18.887244746966559</v>
      </c>
      <c r="T22" s="84">
        <f t="shared" si="8"/>
        <v>1.6484166913287954</v>
      </c>
      <c r="U22" s="84">
        <f t="shared" si="9"/>
        <v>7.5614087007990536</v>
      </c>
      <c r="V22" s="84">
        <f t="shared" si="10"/>
        <v>100</v>
      </c>
      <c r="W22" s="234"/>
    </row>
    <row r="23" spans="1:23" ht="15" customHeight="1" x14ac:dyDescent="0.25">
      <c r="A23" s="82" t="s">
        <v>3</v>
      </c>
      <c r="B23" s="83">
        <v>4173</v>
      </c>
      <c r="C23" s="83">
        <v>23702</v>
      </c>
      <c r="D23" s="83">
        <v>31188</v>
      </c>
      <c r="E23" s="83">
        <v>1319</v>
      </c>
      <c r="F23" s="83">
        <v>2594</v>
      </c>
      <c r="G23" s="83">
        <v>3560</v>
      </c>
      <c r="H23" s="83">
        <v>19758</v>
      </c>
      <c r="I23" s="83">
        <v>1017</v>
      </c>
      <c r="J23" s="83">
        <v>8098</v>
      </c>
      <c r="K23" s="83">
        <f t="shared" si="0"/>
        <v>95409</v>
      </c>
      <c r="L23" s="83"/>
      <c r="M23" s="84">
        <f t="shared" si="1"/>
        <v>4.3738012137219755</v>
      </c>
      <c r="N23" s="84">
        <f t="shared" si="2"/>
        <v>24.842520097684705</v>
      </c>
      <c r="O23" s="84">
        <f t="shared" si="3"/>
        <v>32.688740055969561</v>
      </c>
      <c r="P23" s="84">
        <f t="shared" si="4"/>
        <v>1.3824691590940057</v>
      </c>
      <c r="Q23" s="84">
        <f t="shared" si="5"/>
        <v>2.7188210755798718</v>
      </c>
      <c r="R23" s="84">
        <f t="shared" si="6"/>
        <v>3.7313041746585749</v>
      </c>
      <c r="S23" s="84">
        <f t="shared" si="7"/>
        <v>20.708738169355094</v>
      </c>
      <c r="T23" s="84">
        <f t="shared" si="8"/>
        <v>1.065937175738138</v>
      </c>
      <c r="U23" s="84">
        <f t="shared" si="9"/>
        <v>8.4876688781980736</v>
      </c>
      <c r="V23" s="84">
        <f t="shared" si="10"/>
        <v>100</v>
      </c>
      <c r="W23" s="234"/>
    </row>
    <row r="24" spans="1:23" ht="15" customHeight="1" x14ac:dyDescent="0.25">
      <c r="A24" s="82" t="s">
        <v>2</v>
      </c>
      <c r="B24" s="83">
        <v>4751</v>
      </c>
      <c r="C24" s="83">
        <v>30718</v>
      </c>
      <c r="D24" s="83">
        <v>48229</v>
      </c>
      <c r="E24" s="83">
        <v>2021</v>
      </c>
      <c r="F24" s="83">
        <v>3530</v>
      </c>
      <c r="G24" s="83">
        <v>6713</v>
      </c>
      <c r="H24" s="83">
        <v>29491</v>
      </c>
      <c r="I24" s="83">
        <v>2622</v>
      </c>
      <c r="J24" s="83">
        <v>14255</v>
      </c>
      <c r="K24" s="83">
        <f t="shared" si="0"/>
        <v>142330</v>
      </c>
      <c r="L24" s="83"/>
      <c r="M24" s="84">
        <f t="shared" si="1"/>
        <v>3.338017283777138</v>
      </c>
      <c r="N24" s="84">
        <f t="shared" si="2"/>
        <v>21.582238459917093</v>
      </c>
      <c r="O24" s="84">
        <f t="shared" si="3"/>
        <v>33.885336893135673</v>
      </c>
      <c r="P24" s="84">
        <f t="shared" si="4"/>
        <v>1.4199395770392749</v>
      </c>
      <c r="Q24" s="84">
        <f t="shared" si="5"/>
        <v>2.4801517599943792</v>
      </c>
      <c r="R24" s="84">
        <f t="shared" si="6"/>
        <v>4.7165038993887443</v>
      </c>
      <c r="S24" s="84">
        <f t="shared" si="7"/>
        <v>20.720157380734914</v>
      </c>
      <c r="T24" s="84">
        <f t="shared" si="8"/>
        <v>1.8421977095482329</v>
      </c>
      <c r="U24" s="84">
        <f t="shared" si="9"/>
        <v>10.015457036464555</v>
      </c>
      <c r="V24" s="84">
        <f t="shared" si="10"/>
        <v>100</v>
      </c>
      <c r="W24" s="234"/>
    </row>
    <row r="25" spans="1:23" ht="15" customHeight="1" x14ac:dyDescent="0.25">
      <c r="A25" s="71" t="s">
        <v>1</v>
      </c>
      <c r="B25" s="72">
        <v>739</v>
      </c>
      <c r="C25" s="72">
        <v>9152</v>
      </c>
      <c r="D25" s="72">
        <v>20802</v>
      </c>
      <c r="E25" s="72">
        <v>755</v>
      </c>
      <c r="F25" s="72">
        <v>1198</v>
      </c>
      <c r="G25" s="72">
        <v>2733</v>
      </c>
      <c r="H25" s="72">
        <v>7723</v>
      </c>
      <c r="I25" s="72">
        <v>892</v>
      </c>
      <c r="J25" s="72">
        <v>2871</v>
      </c>
      <c r="K25" s="72">
        <f t="shared" si="0"/>
        <v>46865</v>
      </c>
      <c r="L25" s="83"/>
      <c r="M25" s="84">
        <f t="shared" si="1"/>
        <v>1.576869732209538</v>
      </c>
      <c r="N25" s="84">
        <f t="shared" si="2"/>
        <v>19.528432732316229</v>
      </c>
      <c r="O25" s="84">
        <f t="shared" si="3"/>
        <v>44.387069241438176</v>
      </c>
      <c r="P25" s="84">
        <f t="shared" si="4"/>
        <v>1.6110103488744265</v>
      </c>
      <c r="Q25" s="84">
        <f t="shared" si="5"/>
        <v>2.5562786727835274</v>
      </c>
      <c r="R25" s="84">
        <f t="shared" si="6"/>
        <v>5.831644084071268</v>
      </c>
      <c r="S25" s="84">
        <f t="shared" si="7"/>
        <v>16.479248906433373</v>
      </c>
      <c r="T25" s="84">
        <f t="shared" si="8"/>
        <v>1.9033393790675344</v>
      </c>
      <c r="U25" s="84">
        <f t="shared" si="9"/>
        <v>6.1261069028059323</v>
      </c>
      <c r="V25" s="84">
        <f t="shared" si="10"/>
        <v>100</v>
      </c>
      <c r="W25" s="234"/>
    </row>
    <row r="26" spans="1:23" ht="15" customHeight="1" x14ac:dyDescent="0.25">
      <c r="A26" s="88" t="s">
        <v>23</v>
      </c>
      <c r="B26" s="76">
        <f t="shared" ref="B26:K26" si="11">SUM(B5:B25)</f>
        <v>26238</v>
      </c>
      <c r="C26" s="76">
        <f t="shared" si="11"/>
        <v>247784</v>
      </c>
      <c r="D26" s="76">
        <f t="shared" si="11"/>
        <v>391268</v>
      </c>
      <c r="E26" s="76">
        <f t="shared" si="11"/>
        <v>26782</v>
      </c>
      <c r="F26" s="76">
        <f t="shared" si="11"/>
        <v>49640</v>
      </c>
      <c r="G26" s="76">
        <f t="shared" si="11"/>
        <v>59056</v>
      </c>
      <c r="H26" s="76">
        <f t="shared" si="11"/>
        <v>220159</v>
      </c>
      <c r="I26" s="76">
        <f t="shared" si="11"/>
        <v>17680</v>
      </c>
      <c r="J26" s="76">
        <f t="shared" si="11"/>
        <v>91921</v>
      </c>
      <c r="K26" s="76">
        <f t="shared" si="11"/>
        <v>1130528</v>
      </c>
      <c r="L26" s="76"/>
      <c r="M26" s="89">
        <f t="shared" si="1"/>
        <v>2.3208624642644851</v>
      </c>
      <c r="N26" s="89">
        <f t="shared" si="2"/>
        <v>21.917546491550851</v>
      </c>
      <c r="O26" s="89">
        <f t="shared" si="3"/>
        <v>34.609315293385038</v>
      </c>
      <c r="P26" s="89">
        <f t="shared" si="4"/>
        <v>2.3689815732118094</v>
      </c>
      <c r="Q26" s="89">
        <f t="shared" si="5"/>
        <v>4.3908686914432904</v>
      </c>
      <c r="R26" s="89">
        <f t="shared" si="6"/>
        <v>5.2237538566050556</v>
      </c>
      <c r="S26" s="89">
        <f t="shared" si="7"/>
        <v>19.473997990319567</v>
      </c>
      <c r="T26" s="89">
        <f t="shared" si="8"/>
        <v>1.5638710407880212</v>
      </c>
      <c r="U26" s="89">
        <f t="shared" si="9"/>
        <v>8.1308025984318828</v>
      </c>
      <c r="V26" s="89">
        <f t="shared" si="10"/>
        <v>100</v>
      </c>
      <c r="W26" s="234"/>
    </row>
    <row r="27" spans="1:23" ht="15" customHeight="1" x14ac:dyDescent="0.25">
      <c r="A27" s="88" t="s">
        <v>228</v>
      </c>
      <c r="B27" s="77">
        <f t="shared" ref="B27:K27" si="12">+B28+B29</f>
        <v>2665</v>
      </c>
      <c r="C27" s="77">
        <f t="shared" si="12"/>
        <v>58639</v>
      </c>
      <c r="D27" s="77">
        <f t="shared" si="12"/>
        <v>103200</v>
      </c>
      <c r="E27" s="77">
        <f t="shared" si="12"/>
        <v>13644</v>
      </c>
      <c r="F27" s="77">
        <f t="shared" si="12"/>
        <v>21633</v>
      </c>
      <c r="G27" s="77">
        <f t="shared" si="12"/>
        <v>23035</v>
      </c>
      <c r="H27" s="77">
        <f t="shared" si="12"/>
        <v>50280</v>
      </c>
      <c r="I27" s="77">
        <f t="shared" si="12"/>
        <v>6278</v>
      </c>
      <c r="J27" s="77">
        <f t="shared" si="12"/>
        <v>20732</v>
      </c>
      <c r="K27" s="77">
        <f t="shared" si="12"/>
        <v>300106</v>
      </c>
      <c r="L27" s="76"/>
      <c r="M27" s="89">
        <f t="shared" si="1"/>
        <v>0.88801956641986501</v>
      </c>
      <c r="N27" s="89">
        <f t="shared" si="2"/>
        <v>19.539429401611429</v>
      </c>
      <c r="O27" s="89">
        <f t="shared" si="3"/>
        <v>34.387849626465318</v>
      </c>
      <c r="P27" s="89">
        <f t="shared" si="4"/>
        <v>4.546393607591984</v>
      </c>
      <c r="Q27" s="89">
        <f t="shared" si="5"/>
        <v>7.2084530132686453</v>
      </c>
      <c r="R27" s="89">
        <f t="shared" si="6"/>
        <v>7.6756212804808976</v>
      </c>
      <c r="S27" s="89">
        <f t="shared" si="7"/>
        <v>16.754080224987174</v>
      </c>
      <c r="T27" s="89">
        <f t="shared" si="8"/>
        <v>2.0919275189433066</v>
      </c>
      <c r="U27" s="89">
        <f t="shared" si="9"/>
        <v>6.9082257602313843</v>
      </c>
      <c r="V27" s="89">
        <f t="shared" si="10"/>
        <v>100</v>
      </c>
      <c r="W27" s="234"/>
    </row>
    <row r="28" spans="1:23" ht="15" customHeight="1" x14ac:dyDescent="0.25">
      <c r="A28" s="92" t="s">
        <v>229</v>
      </c>
      <c r="B28" s="79">
        <f t="shared" ref="B28:K28" si="13">+B5+B6+B7+B12</f>
        <v>857</v>
      </c>
      <c r="C28" s="79">
        <f t="shared" si="13"/>
        <v>18607</v>
      </c>
      <c r="D28" s="79">
        <f t="shared" si="13"/>
        <v>42013</v>
      </c>
      <c r="E28" s="79">
        <f t="shared" si="13"/>
        <v>3447</v>
      </c>
      <c r="F28" s="79">
        <f t="shared" si="13"/>
        <v>6372</v>
      </c>
      <c r="G28" s="79">
        <f t="shared" si="13"/>
        <v>9278</v>
      </c>
      <c r="H28" s="79">
        <f t="shared" si="13"/>
        <v>21603</v>
      </c>
      <c r="I28" s="79">
        <f t="shared" si="13"/>
        <v>2424</v>
      </c>
      <c r="J28" s="79">
        <f t="shared" si="13"/>
        <v>9116</v>
      </c>
      <c r="K28" s="79">
        <f t="shared" si="13"/>
        <v>113717</v>
      </c>
      <c r="L28" s="76"/>
      <c r="M28" s="89">
        <f t="shared" si="1"/>
        <v>0.75362522753853867</v>
      </c>
      <c r="N28" s="89">
        <f t="shared" si="2"/>
        <v>16.362549135133708</v>
      </c>
      <c r="O28" s="89">
        <f t="shared" si="3"/>
        <v>36.945223669284275</v>
      </c>
      <c r="P28" s="89">
        <f t="shared" si="4"/>
        <v>3.0312090540552425</v>
      </c>
      <c r="Q28" s="89">
        <f t="shared" si="5"/>
        <v>5.6033838388279671</v>
      </c>
      <c r="R28" s="89">
        <f t="shared" si="6"/>
        <v>8.1588504796996038</v>
      </c>
      <c r="S28" s="89">
        <f t="shared" si="7"/>
        <v>18.997159615536816</v>
      </c>
      <c r="T28" s="89">
        <f t="shared" si="8"/>
        <v>2.1316074113808843</v>
      </c>
      <c r="U28" s="89">
        <f t="shared" si="9"/>
        <v>8.0163915685429625</v>
      </c>
      <c r="V28" s="89">
        <f t="shared" si="10"/>
        <v>100</v>
      </c>
      <c r="W28" s="234"/>
    </row>
    <row r="29" spans="1:23" ht="15" customHeight="1" x14ac:dyDescent="0.25">
      <c r="A29" s="92" t="s">
        <v>230</v>
      </c>
      <c r="B29" s="79">
        <f t="shared" ref="B29:K29" si="14">+B8+B9+B10+B11+B13</f>
        <v>1808</v>
      </c>
      <c r="C29" s="79">
        <f t="shared" si="14"/>
        <v>40032</v>
      </c>
      <c r="D29" s="79">
        <f t="shared" si="14"/>
        <v>61187</v>
      </c>
      <c r="E29" s="79">
        <f t="shared" si="14"/>
        <v>10197</v>
      </c>
      <c r="F29" s="79">
        <f t="shared" si="14"/>
        <v>15261</v>
      </c>
      <c r="G29" s="79">
        <f t="shared" si="14"/>
        <v>13757</v>
      </c>
      <c r="H29" s="79">
        <f t="shared" si="14"/>
        <v>28677</v>
      </c>
      <c r="I29" s="79">
        <f t="shared" si="14"/>
        <v>3854</v>
      </c>
      <c r="J29" s="79">
        <f t="shared" si="14"/>
        <v>11616</v>
      </c>
      <c r="K29" s="79">
        <f t="shared" si="14"/>
        <v>186389</v>
      </c>
      <c r="L29" s="76"/>
      <c r="M29" s="89">
        <f t="shared" si="1"/>
        <v>0.9700143248796872</v>
      </c>
      <c r="N29" s="89">
        <f t="shared" si="2"/>
        <v>21.477662308398028</v>
      </c>
      <c r="O29" s="89">
        <f t="shared" si="3"/>
        <v>32.827581026777331</v>
      </c>
      <c r="P29" s="89">
        <f t="shared" si="4"/>
        <v>5.4708164108396957</v>
      </c>
      <c r="Q29" s="89">
        <f t="shared" si="5"/>
        <v>8.1877149402593492</v>
      </c>
      <c r="R29" s="89">
        <f t="shared" si="6"/>
        <v>7.3808003691204949</v>
      </c>
      <c r="S29" s="89">
        <f t="shared" si="7"/>
        <v>15.385564598769241</v>
      </c>
      <c r="T29" s="89">
        <f t="shared" si="8"/>
        <v>2.0677185885433156</v>
      </c>
      <c r="U29" s="89">
        <f t="shared" si="9"/>
        <v>6.2321274324128568</v>
      </c>
      <c r="V29" s="89">
        <f t="shared" si="10"/>
        <v>100</v>
      </c>
      <c r="W29" s="234"/>
    </row>
    <row r="30" spans="1:23" ht="15" customHeight="1" x14ac:dyDescent="0.25">
      <c r="A30" s="88" t="s">
        <v>39</v>
      </c>
      <c r="B30" s="77">
        <f t="shared" ref="B30:K30" si="15">+B14+B15+B16+B17</f>
        <v>2365</v>
      </c>
      <c r="C30" s="77">
        <f t="shared" si="15"/>
        <v>39258</v>
      </c>
      <c r="D30" s="77">
        <f t="shared" si="15"/>
        <v>56743</v>
      </c>
      <c r="E30" s="77">
        <f t="shared" si="15"/>
        <v>2834</v>
      </c>
      <c r="F30" s="77">
        <f t="shared" si="15"/>
        <v>7808</v>
      </c>
      <c r="G30" s="77">
        <f t="shared" si="15"/>
        <v>8344</v>
      </c>
      <c r="H30" s="77">
        <f t="shared" si="15"/>
        <v>40131</v>
      </c>
      <c r="I30" s="77">
        <f t="shared" si="15"/>
        <v>3075</v>
      </c>
      <c r="J30" s="77">
        <f t="shared" si="15"/>
        <v>18414</v>
      </c>
      <c r="K30" s="77">
        <f t="shared" si="15"/>
        <v>178972</v>
      </c>
      <c r="L30" s="76"/>
      <c r="M30" s="89">
        <f t="shared" si="1"/>
        <v>1.3214357553136804</v>
      </c>
      <c r="N30" s="89">
        <f t="shared" si="2"/>
        <v>21.93527479158751</v>
      </c>
      <c r="O30" s="89">
        <f t="shared" si="3"/>
        <v>31.704959434995416</v>
      </c>
      <c r="P30" s="89">
        <f t="shared" si="4"/>
        <v>1.5834879198980845</v>
      </c>
      <c r="Q30" s="89">
        <f t="shared" si="5"/>
        <v>4.3626936057036856</v>
      </c>
      <c r="R30" s="89">
        <f t="shared" si="6"/>
        <v>4.6621817938001477</v>
      </c>
      <c r="S30" s="89">
        <f t="shared" si="7"/>
        <v>22.423060590483427</v>
      </c>
      <c r="T30" s="89">
        <f t="shared" si="8"/>
        <v>1.7181458552175761</v>
      </c>
      <c r="U30" s="89">
        <f t="shared" si="9"/>
        <v>10.288760253000468</v>
      </c>
      <c r="V30" s="89">
        <f t="shared" si="10"/>
        <v>100</v>
      </c>
      <c r="W30" s="234"/>
    </row>
    <row r="31" spans="1:23" ht="15" customHeight="1" x14ac:dyDescent="0.25">
      <c r="A31" s="88" t="s">
        <v>231</v>
      </c>
      <c r="B31" s="77">
        <f t="shared" ref="B31:K31" si="16">+B32+B33</f>
        <v>21208</v>
      </c>
      <c r="C31" s="77">
        <f t="shared" si="16"/>
        <v>149887</v>
      </c>
      <c r="D31" s="77">
        <f t="shared" si="16"/>
        <v>231325</v>
      </c>
      <c r="E31" s="77">
        <f t="shared" si="16"/>
        <v>10304</v>
      </c>
      <c r="F31" s="77">
        <f t="shared" si="16"/>
        <v>20199</v>
      </c>
      <c r="G31" s="77">
        <f t="shared" si="16"/>
        <v>27677</v>
      </c>
      <c r="H31" s="77">
        <f t="shared" si="16"/>
        <v>129748</v>
      </c>
      <c r="I31" s="77">
        <f t="shared" si="16"/>
        <v>8327</v>
      </c>
      <c r="J31" s="77">
        <f t="shared" si="16"/>
        <v>52775</v>
      </c>
      <c r="K31" s="77">
        <f t="shared" si="16"/>
        <v>651450</v>
      </c>
      <c r="L31" s="76"/>
      <c r="M31" s="89">
        <f t="shared" si="1"/>
        <v>3.2555069460434418</v>
      </c>
      <c r="N31" s="89">
        <f t="shared" si="2"/>
        <v>23.008212449151891</v>
      </c>
      <c r="O31" s="89">
        <f t="shared" si="3"/>
        <v>35.509248599278529</v>
      </c>
      <c r="P31" s="89">
        <f t="shared" si="4"/>
        <v>1.58170235628214</v>
      </c>
      <c r="Q31" s="89">
        <f t="shared" si="5"/>
        <v>3.1006216900759846</v>
      </c>
      <c r="R31" s="89">
        <f t="shared" si="6"/>
        <v>4.2485225266712714</v>
      </c>
      <c r="S31" s="89">
        <f t="shared" si="7"/>
        <v>19.916800982423823</v>
      </c>
      <c r="T31" s="89">
        <f t="shared" si="8"/>
        <v>1.2782254969683013</v>
      </c>
      <c r="U31" s="89">
        <f t="shared" si="9"/>
        <v>8.1011589531046138</v>
      </c>
      <c r="V31" s="89">
        <f t="shared" si="10"/>
        <v>100</v>
      </c>
      <c r="W31" s="234"/>
    </row>
    <row r="32" spans="1:23" ht="15" customHeight="1" x14ac:dyDescent="0.25">
      <c r="A32" s="92" t="s">
        <v>59</v>
      </c>
      <c r="B32" s="79">
        <f t="shared" ref="B32:K32" si="17">+B18+B19+B20+B21+B22+B23</f>
        <v>15718</v>
      </c>
      <c r="C32" s="79">
        <f t="shared" si="17"/>
        <v>110017</v>
      </c>
      <c r="D32" s="79">
        <f t="shared" si="17"/>
        <v>162294</v>
      </c>
      <c r="E32" s="79">
        <f t="shared" si="17"/>
        <v>7528</v>
      </c>
      <c r="F32" s="79">
        <f t="shared" si="17"/>
        <v>15471</v>
      </c>
      <c r="G32" s="79">
        <f t="shared" si="17"/>
        <v>18231</v>
      </c>
      <c r="H32" s="79">
        <f t="shared" si="17"/>
        <v>92534</v>
      </c>
      <c r="I32" s="79">
        <f t="shared" si="17"/>
        <v>4813</v>
      </c>
      <c r="J32" s="79">
        <f t="shared" si="17"/>
        <v>35649</v>
      </c>
      <c r="K32" s="79">
        <f t="shared" si="17"/>
        <v>462255</v>
      </c>
      <c r="L32" s="230"/>
      <c r="M32" s="89">
        <f t="shared" si="1"/>
        <v>3.4002877199813959</v>
      </c>
      <c r="N32" s="89">
        <f t="shared" si="2"/>
        <v>23.800067062552056</v>
      </c>
      <c r="O32" s="89">
        <f t="shared" si="3"/>
        <v>35.109192977901813</v>
      </c>
      <c r="P32" s="89">
        <f t="shared" si="4"/>
        <v>1.6285383608614292</v>
      </c>
      <c r="Q32" s="89">
        <f t="shared" si="5"/>
        <v>3.346854009150793</v>
      </c>
      <c r="R32" s="89">
        <f t="shared" si="6"/>
        <v>3.9439270532498294</v>
      </c>
      <c r="S32" s="89">
        <f t="shared" si="7"/>
        <v>20.017955457485588</v>
      </c>
      <c r="T32" s="89">
        <f t="shared" si="8"/>
        <v>1.0412002033509644</v>
      </c>
      <c r="U32" s="89">
        <f t="shared" si="9"/>
        <v>7.7119771554661387</v>
      </c>
      <c r="V32" s="89">
        <f t="shared" si="10"/>
        <v>100</v>
      </c>
      <c r="W32" s="234"/>
    </row>
    <row r="33" spans="1:23" ht="15" customHeight="1" x14ac:dyDescent="0.25">
      <c r="A33" s="80" t="s">
        <v>60</v>
      </c>
      <c r="B33" s="81">
        <f t="shared" ref="B33:K33" si="18">+B24+B25</f>
        <v>5490</v>
      </c>
      <c r="C33" s="81">
        <f t="shared" si="18"/>
        <v>39870</v>
      </c>
      <c r="D33" s="81">
        <f t="shared" si="18"/>
        <v>69031</v>
      </c>
      <c r="E33" s="81">
        <f t="shared" si="18"/>
        <v>2776</v>
      </c>
      <c r="F33" s="81">
        <f t="shared" si="18"/>
        <v>4728</v>
      </c>
      <c r="G33" s="81">
        <f t="shared" si="18"/>
        <v>9446</v>
      </c>
      <c r="H33" s="81">
        <f t="shared" si="18"/>
        <v>37214</v>
      </c>
      <c r="I33" s="81">
        <f t="shared" si="18"/>
        <v>3514</v>
      </c>
      <c r="J33" s="81">
        <f t="shared" si="18"/>
        <v>17126</v>
      </c>
      <c r="K33" s="81">
        <f t="shared" si="18"/>
        <v>189195</v>
      </c>
      <c r="L33" s="229"/>
      <c r="M33" s="46">
        <f t="shared" si="1"/>
        <v>2.9017680171251881</v>
      </c>
      <c r="N33" s="46">
        <f t="shared" si="2"/>
        <v>21.073495599778006</v>
      </c>
      <c r="O33" s="46">
        <f t="shared" si="3"/>
        <v>36.486693622981583</v>
      </c>
      <c r="P33" s="46">
        <f t="shared" si="4"/>
        <v>1.4672692195882555</v>
      </c>
      <c r="Q33" s="46">
        <f t="shared" si="5"/>
        <v>2.4990089590105447</v>
      </c>
      <c r="R33" s="46">
        <f t="shared" si="6"/>
        <v>4.9927323660773277</v>
      </c>
      <c r="S33" s="46">
        <f t="shared" si="7"/>
        <v>19.669653003514892</v>
      </c>
      <c r="T33" s="46">
        <f t="shared" si="8"/>
        <v>1.8573429530378709</v>
      </c>
      <c r="U33" s="46">
        <f t="shared" si="9"/>
        <v>9.0520362588863339</v>
      </c>
      <c r="V33" s="46">
        <f t="shared" si="10"/>
        <v>100</v>
      </c>
      <c r="W33" s="234"/>
    </row>
    <row r="34" spans="1:23" ht="15" customHeight="1" x14ac:dyDescent="0.25">
      <c r="A34" s="166" t="s">
        <v>301</v>
      </c>
    </row>
  </sheetData>
  <mergeCells count="4">
    <mergeCell ref="M2:V2"/>
    <mergeCell ref="A1:K1"/>
    <mergeCell ref="A2:A4"/>
    <mergeCell ref="B2:K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tabColor theme="0" tint="-0.14999847407452621"/>
    <pageSetUpPr fitToPage="1"/>
  </sheetPr>
  <dimension ref="A1:W35"/>
  <sheetViews>
    <sheetView showGridLines="0" zoomScaleNormal="100" zoomScaleSheetLayoutView="80" workbookViewId="0">
      <selection activeCell="A2" sqref="A2:A4"/>
    </sheetView>
  </sheetViews>
  <sheetFormatPr defaultColWidth="9.1796875" defaultRowHeight="15" customHeight="1" x14ac:dyDescent="0.25"/>
  <cols>
    <col min="1" max="1" width="26.26953125" style="2" customWidth="1"/>
    <col min="2" max="2" width="13.453125" style="2" customWidth="1"/>
    <col min="3" max="3" width="13.54296875" style="2" customWidth="1"/>
    <col min="4" max="4" width="11.453125" style="2" customWidth="1"/>
    <col min="5" max="5" width="12.1796875" style="2" customWidth="1"/>
    <col min="6" max="6" width="10.7265625" style="2" customWidth="1"/>
    <col min="7" max="7" width="13.453125" style="2" customWidth="1"/>
    <col min="8" max="8" width="14.453125" style="2" customWidth="1"/>
    <col min="9" max="14" width="15.7265625" style="2" customWidth="1"/>
    <col min="15" max="15" width="14.54296875" style="2" customWidth="1"/>
    <col min="16" max="16" width="13.453125" style="2" customWidth="1"/>
    <col min="17" max="18" width="15.7265625" style="2" customWidth="1"/>
    <col min="19" max="19" width="12.1796875" style="2" customWidth="1"/>
    <col min="20" max="20" width="13.1796875" style="2" customWidth="1"/>
    <col min="21" max="21" width="12" style="2" customWidth="1"/>
    <col min="22" max="22" width="12.81640625" style="2" customWidth="1"/>
    <col min="23" max="23" width="14.453125" style="2" customWidth="1"/>
    <col min="24" max="16384" width="9.1796875" style="2"/>
  </cols>
  <sheetData>
    <row r="1" spans="1:23" s="10" customFormat="1" ht="18.75" customHeight="1" x14ac:dyDescent="0.3">
      <c r="A1" s="379" t="s">
        <v>380</v>
      </c>
      <c r="B1" s="379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ht="15" customHeight="1" x14ac:dyDescent="0.3">
      <c r="A2" s="372" t="s">
        <v>51</v>
      </c>
      <c r="B2" s="167"/>
      <c r="C2" s="368" t="s">
        <v>100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9"/>
      <c r="T2" s="369"/>
      <c r="U2" s="369"/>
      <c r="V2" s="369"/>
      <c r="W2" s="369"/>
    </row>
    <row r="3" spans="1:23" ht="63" customHeight="1" x14ac:dyDescent="0.25">
      <c r="A3" s="431"/>
      <c r="B3" s="171" t="s">
        <v>117</v>
      </c>
      <c r="C3" s="172" t="s">
        <v>101</v>
      </c>
      <c r="D3" s="172" t="s">
        <v>102</v>
      </c>
      <c r="E3" s="172" t="s">
        <v>97</v>
      </c>
      <c r="F3" s="172" t="s">
        <v>103</v>
      </c>
      <c r="G3" s="172" t="s">
        <v>93</v>
      </c>
      <c r="H3" s="172" t="s">
        <v>95</v>
      </c>
      <c r="I3" s="172" t="s">
        <v>94</v>
      </c>
      <c r="J3" s="172" t="s">
        <v>104</v>
      </c>
      <c r="K3" s="172" t="s">
        <v>105</v>
      </c>
      <c r="L3" s="172" t="s">
        <v>106</v>
      </c>
      <c r="M3" s="172" t="s">
        <v>107</v>
      </c>
      <c r="N3" s="172" t="s">
        <v>108</v>
      </c>
      <c r="O3" s="172" t="s">
        <v>109</v>
      </c>
      <c r="P3" s="172" t="s">
        <v>110</v>
      </c>
      <c r="Q3" s="172" t="s">
        <v>111</v>
      </c>
      <c r="R3" s="172" t="s">
        <v>112</v>
      </c>
      <c r="S3" s="172" t="s">
        <v>113</v>
      </c>
      <c r="T3" s="172" t="s">
        <v>114</v>
      </c>
      <c r="U3" s="172" t="s">
        <v>115</v>
      </c>
      <c r="V3" s="172" t="s">
        <v>116</v>
      </c>
      <c r="W3" s="172" t="s">
        <v>96</v>
      </c>
    </row>
    <row r="4" spans="1:23" ht="6.75" customHeight="1" x14ac:dyDescent="0.3">
      <c r="A4" s="432"/>
      <c r="B4" s="16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5" customHeight="1" x14ac:dyDescent="0.25">
      <c r="A5" s="82" t="s">
        <v>33</v>
      </c>
      <c r="B5" s="170">
        <v>5680</v>
      </c>
      <c r="C5" s="83">
        <v>77</v>
      </c>
      <c r="D5" s="83">
        <v>192</v>
      </c>
      <c r="E5" s="83">
        <v>1225</v>
      </c>
      <c r="F5" s="83">
        <v>72</v>
      </c>
      <c r="G5" s="83">
        <v>434</v>
      </c>
      <c r="H5" s="83">
        <v>575</v>
      </c>
      <c r="I5" s="83">
        <v>605</v>
      </c>
      <c r="J5" s="83">
        <v>13</v>
      </c>
      <c r="K5" s="83">
        <v>133</v>
      </c>
      <c r="L5" s="83">
        <v>834</v>
      </c>
      <c r="M5" s="83">
        <v>12</v>
      </c>
      <c r="N5" s="83">
        <v>55</v>
      </c>
      <c r="O5" s="83">
        <v>204</v>
      </c>
      <c r="P5" s="83">
        <v>25</v>
      </c>
      <c r="Q5" s="83">
        <v>992</v>
      </c>
      <c r="R5" s="83">
        <v>453</v>
      </c>
      <c r="S5" s="83">
        <v>89</v>
      </c>
      <c r="T5" s="83">
        <v>545</v>
      </c>
      <c r="U5" s="83">
        <v>333</v>
      </c>
      <c r="V5" s="83">
        <v>13</v>
      </c>
      <c r="W5" s="83">
        <v>841</v>
      </c>
    </row>
    <row r="6" spans="1:23" ht="15" customHeight="1" x14ac:dyDescent="0.25">
      <c r="A6" s="82" t="s">
        <v>13</v>
      </c>
      <c r="B6" s="170">
        <v>338</v>
      </c>
      <c r="C6" s="83">
        <v>5</v>
      </c>
      <c r="D6" s="83">
        <v>7</v>
      </c>
      <c r="E6" s="83">
        <v>65</v>
      </c>
      <c r="F6" s="83">
        <v>11</v>
      </c>
      <c r="G6" s="83">
        <v>19</v>
      </c>
      <c r="H6" s="83">
        <v>41</v>
      </c>
      <c r="I6" s="83">
        <v>130</v>
      </c>
      <c r="J6" s="83">
        <v>0</v>
      </c>
      <c r="K6" s="83">
        <v>6</v>
      </c>
      <c r="L6" s="83">
        <v>51</v>
      </c>
      <c r="M6" s="83">
        <v>3</v>
      </c>
      <c r="N6" s="83">
        <v>2</v>
      </c>
      <c r="O6" s="83">
        <v>6</v>
      </c>
      <c r="P6" s="83">
        <v>0</v>
      </c>
      <c r="Q6" s="83">
        <v>14</v>
      </c>
      <c r="R6" s="83">
        <v>8</v>
      </c>
      <c r="S6" s="83">
        <v>6</v>
      </c>
      <c r="T6" s="83">
        <v>16</v>
      </c>
      <c r="U6" s="83">
        <v>1</v>
      </c>
      <c r="V6" s="83">
        <v>0</v>
      </c>
      <c r="W6" s="83">
        <v>38</v>
      </c>
    </row>
    <row r="7" spans="1:23" ht="15" customHeight="1" x14ac:dyDescent="0.25">
      <c r="A7" s="82" t="s">
        <v>10</v>
      </c>
      <c r="B7" s="170">
        <v>6347</v>
      </c>
      <c r="C7" s="83">
        <v>94</v>
      </c>
      <c r="D7" s="83">
        <v>240</v>
      </c>
      <c r="E7" s="83">
        <v>1833</v>
      </c>
      <c r="F7" s="83">
        <v>48</v>
      </c>
      <c r="G7" s="83">
        <v>452</v>
      </c>
      <c r="H7" s="83">
        <v>534</v>
      </c>
      <c r="I7" s="83">
        <v>827</v>
      </c>
      <c r="J7" s="83">
        <v>10</v>
      </c>
      <c r="K7" s="83">
        <v>356</v>
      </c>
      <c r="L7" s="83">
        <v>1220</v>
      </c>
      <c r="M7" s="83">
        <v>5</v>
      </c>
      <c r="N7" s="83">
        <v>83</v>
      </c>
      <c r="O7" s="83">
        <v>194</v>
      </c>
      <c r="P7" s="83">
        <v>19</v>
      </c>
      <c r="Q7" s="83">
        <v>711</v>
      </c>
      <c r="R7" s="83">
        <v>217</v>
      </c>
      <c r="S7" s="83">
        <v>90</v>
      </c>
      <c r="T7" s="83">
        <v>736</v>
      </c>
      <c r="U7" s="83">
        <v>192</v>
      </c>
      <c r="V7" s="83">
        <v>19</v>
      </c>
      <c r="W7" s="83">
        <v>636</v>
      </c>
    </row>
    <row r="8" spans="1:23" ht="15" customHeight="1" x14ac:dyDescent="0.25">
      <c r="A8" s="82" t="s">
        <v>41</v>
      </c>
      <c r="B8" s="170">
        <v>4936</v>
      </c>
      <c r="C8" s="83">
        <v>20</v>
      </c>
      <c r="D8" s="83">
        <v>28</v>
      </c>
      <c r="E8" s="83">
        <v>3215</v>
      </c>
      <c r="F8" s="83">
        <v>128</v>
      </c>
      <c r="G8" s="83">
        <v>162</v>
      </c>
      <c r="H8" s="83">
        <v>162</v>
      </c>
      <c r="I8" s="83">
        <v>150</v>
      </c>
      <c r="J8" s="83">
        <v>1</v>
      </c>
      <c r="K8" s="83">
        <v>55</v>
      </c>
      <c r="L8" s="83">
        <v>912</v>
      </c>
      <c r="M8" s="83">
        <v>61</v>
      </c>
      <c r="N8" s="83">
        <v>63</v>
      </c>
      <c r="O8" s="83">
        <v>162</v>
      </c>
      <c r="P8" s="83">
        <v>5</v>
      </c>
      <c r="Q8" s="83">
        <v>414</v>
      </c>
      <c r="R8" s="83">
        <v>106</v>
      </c>
      <c r="S8" s="83">
        <v>75</v>
      </c>
      <c r="T8" s="83">
        <v>24</v>
      </c>
      <c r="U8" s="83">
        <v>1007</v>
      </c>
      <c r="V8" s="83">
        <v>12</v>
      </c>
      <c r="W8" s="83">
        <v>404</v>
      </c>
    </row>
    <row r="9" spans="1:23" ht="15" customHeight="1" x14ac:dyDescent="0.25">
      <c r="A9" s="82" t="s">
        <v>42</v>
      </c>
      <c r="B9" s="170">
        <v>1267</v>
      </c>
      <c r="C9" s="83">
        <v>21</v>
      </c>
      <c r="D9" s="83">
        <v>68</v>
      </c>
      <c r="E9" s="83">
        <v>485</v>
      </c>
      <c r="F9" s="83">
        <v>22</v>
      </c>
      <c r="G9" s="83">
        <v>136</v>
      </c>
      <c r="H9" s="83">
        <v>119</v>
      </c>
      <c r="I9" s="83">
        <v>120</v>
      </c>
      <c r="J9" s="83">
        <v>1</v>
      </c>
      <c r="K9" s="83">
        <v>11</v>
      </c>
      <c r="L9" s="83">
        <v>108</v>
      </c>
      <c r="M9" s="83">
        <v>6</v>
      </c>
      <c r="N9" s="83">
        <v>31</v>
      </c>
      <c r="O9" s="83">
        <v>35</v>
      </c>
      <c r="P9" s="83">
        <v>4</v>
      </c>
      <c r="Q9" s="83">
        <v>203</v>
      </c>
      <c r="R9" s="83">
        <v>100</v>
      </c>
      <c r="S9" s="83">
        <v>24</v>
      </c>
      <c r="T9" s="83">
        <v>61</v>
      </c>
      <c r="U9" s="83">
        <v>54</v>
      </c>
      <c r="V9" s="83">
        <v>0</v>
      </c>
      <c r="W9" s="83">
        <v>176</v>
      </c>
    </row>
    <row r="10" spans="1:23" ht="15" customHeight="1" x14ac:dyDescent="0.25">
      <c r="A10" s="82" t="s">
        <v>34</v>
      </c>
      <c r="B10" s="170">
        <v>5698</v>
      </c>
      <c r="C10" s="83">
        <v>71</v>
      </c>
      <c r="D10" s="83">
        <v>253</v>
      </c>
      <c r="E10" s="83">
        <v>1454</v>
      </c>
      <c r="F10" s="83">
        <v>69</v>
      </c>
      <c r="G10" s="83">
        <v>500</v>
      </c>
      <c r="H10" s="83">
        <v>757</v>
      </c>
      <c r="I10" s="83">
        <v>547</v>
      </c>
      <c r="J10" s="83">
        <v>11</v>
      </c>
      <c r="K10" s="83">
        <v>176</v>
      </c>
      <c r="L10" s="83">
        <v>991</v>
      </c>
      <c r="M10" s="83">
        <v>4</v>
      </c>
      <c r="N10" s="83">
        <v>67</v>
      </c>
      <c r="O10" s="83">
        <v>76</v>
      </c>
      <c r="P10" s="83">
        <v>55</v>
      </c>
      <c r="Q10" s="83">
        <v>1008</v>
      </c>
      <c r="R10" s="83">
        <v>153</v>
      </c>
      <c r="S10" s="83">
        <v>90</v>
      </c>
      <c r="T10" s="83">
        <v>395</v>
      </c>
      <c r="U10" s="83">
        <v>86</v>
      </c>
      <c r="V10" s="83">
        <v>19</v>
      </c>
      <c r="W10" s="83">
        <v>709</v>
      </c>
    </row>
    <row r="11" spans="1:23" ht="15" customHeight="1" x14ac:dyDescent="0.25">
      <c r="A11" s="82" t="s">
        <v>22</v>
      </c>
      <c r="B11" s="170">
        <v>1743</v>
      </c>
      <c r="C11" s="83">
        <v>36</v>
      </c>
      <c r="D11" s="83">
        <v>78</v>
      </c>
      <c r="E11" s="83">
        <v>652</v>
      </c>
      <c r="F11" s="83">
        <v>13</v>
      </c>
      <c r="G11" s="83">
        <v>146</v>
      </c>
      <c r="H11" s="83">
        <v>163</v>
      </c>
      <c r="I11" s="83">
        <v>227</v>
      </c>
      <c r="J11" s="83">
        <v>3</v>
      </c>
      <c r="K11" s="83">
        <v>62</v>
      </c>
      <c r="L11" s="83">
        <v>385</v>
      </c>
      <c r="M11" s="83">
        <v>3</v>
      </c>
      <c r="N11" s="83">
        <v>21</v>
      </c>
      <c r="O11" s="83">
        <v>45</v>
      </c>
      <c r="P11" s="83">
        <v>16</v>
      </c>
      <c r="Q11" s="83">
        <v>345</v>
      </c>
      <c r="R11" s="83">
        <v>41</v>
      </c>
      <c r="S11" s="83">
        <v>21</v>
      </c>
      <c r="T11" s="83">
        <v>57</v>
      </c>
      <c r="U11" s="83">
        <v>51</v>
      </c>
      <c r="V11" s="83">
        <v>4</v>
      </c>
      <c r="W11" s="83">
        <v>169</v>
      </c>
    </row>
    <row r="12" spans="1:23" ht="15" customHeight="1" x14ac:dyDescent="0.25">
      <c r="A12" s="82" t="s">
        <v>9</v>
      </c>
      <c r="B12" s="170">
        <v>1332</v>
      </c>
      <c r="C12" s="83">
        <v>13</v>
      </c>
      <c r="D12" s="83">
        <v>81</v>
      </c>
      <c r="E12" s="83">
        <v>722</v>
      </c>
      <c r="F12" s="83">
        <v>24</v>
      </c>
      <c r="G12" s="83">
        <v>85</v>
      </c>
      <c r="H12" s="83">
        <v>131</v>
      </c>
      <c r="I12" s="83">
        <v>97</v>
      </c>
      <c r="J12" s="83">
        <v>0</v>
      </c>
      <c r="K12" s="83">
        <v>4</v>
      </c>
      <c r="L12" s="83">
        <v>76</v>
      </c>
      <c r="M12" s="83">
        <v>1</v>
      </c>
      <c r="N12" s="83">
        <v>5</v>
      </c>
      <c r="O12" s="83">
        <v>42</v>
      </c>
      <c r="P12" s="83">
        <v>5</v>
      </c>
      <c r="Q12" s="83">
        <v>81</v>
      </c>
      <c r="R12" s="83">
        <v>30</v>
      </c>
      <c r="S12" s="83">
        <v>9</v>
      </c>
      <c r="T12" s="83">
        <v>138</v>
      </c>
      <c r="U12" s="83">
        <v>59</v>
      </c>
      <c r="V12" s="83">
        <v>0</v>
      </c>
      <c r="W12" s="83">
        <v>103</v>
      </c>
    </row>
    <row r="13" spans="1:23" ht="15" customHeight="1" x14ac:dyDescent="0.25">
      <c r="A13" s="82" t="s">
        <v>21</v>
      </c>
      <c r="B13" s="170">
        <v>5725</v>
      </c>
      <c r="C13" s="83">
        <v>78</v>
      </c>
      <c r="D13" s="83">
        <v>198</v>
      </c>
      <c r="E13" s="83">
        <v>1271</v>
      </c>
      <c r="F13" s="83">
        <v>49</v>
      </c>
      <c r="G13" s="83">
        <v>406</v>
      </c>
      <c r="H13" s="83">
        <v>515</v>
      </c>
      <c r="I13" s="83">
        <v>350</v>
      </c>
      <c r="J13" s="83">
        <v>10</v>
      </c>
      <c r="K13" s="83">
        <v>134</v>
      </c>
      <c r="L13" s="83">
        <v>1213</v>
      </c>
      <c r="M13" s="83">
        <v>8</v>
      </c>
      <c r="N13" s="83">
        <v>53</v>
      </c>
      <c r="O13" s="83">
        <v>125</v>
      </c>
      <c r="P13" s="83">
        <v>24</v>
      </c>
      <c r="Q13" s="83">
        <v>1125</v>
      </c>
      <c r="R13" s="83">
        <v>407</v>
      </c>
      <c r="S13" s="83">
        <v>62</v>
      </c>
      <c r="T13" s="83">
        <v>377</v>
      </c>
      <c r="U13" s="83">
        <v>249</v>
      </c>
      <c r="V13" s="83">
        <v>16</v>
      </c>
      <c r="W13" s="83">
        <v>774</v>
      </c>
    </row>
    <row r="14" spans="1:23" ht="15" customHeight="1" x14ac:dyDescent="0.25">
      <c r="A14" s="82" t="s">
        <v>35</v>
      </c>
      <c r="B14" s="170">
        <v>7624</v>
      </c>
      <c r="C14" s="83">
        <v>108</v>
      </c>
      <c r="D14" s="83">
        <v>180</v>
      </c>
      <c r="E14" s="83">
        <v>5277</v>
      </c>
      <c r="F14" s="83">
        <v>45</v>
      </c>
      <c r="G14" s="83">
        <v>337</v>
      </c>
      <c r="H14" s="83">
        <v>470</v>
      </c>
      <c r="I14" s="83">
        <v>253</v>
      </c>
      <c r="J14" s="83">
        <v>5</v>
      </c>
      <c r="K14" s="83">
        <v>50</v>
      </c>
      <c r="L14" s="83">
        <v>777</v>
      </c>
      <c r="M14" s="83">
        <v>5</v>
      </c>
      <c r="N14" s="83">
        <v>52</v>
      </c>
      <c r="O14" s="83">
        <v>133</v>
      </c>
      <c r="P14" s="83">
        <v>12</v>
      </c>
      <c r="Q14" s="83">
        <v>865</v>
      </c>
      <c r="R14" s="83">
        <v>184</v>
      </c>
      <c r="S14" s="83">
        <v>65</v>
      </c>
      <c r="T14" s="83">
        <v>305</v>
      </c>
      <c r="U14" s="83">
        <v>338</v>
      </c>
      <c r="V14" s="83">
        <v>14</v>
      </c>
      <c r="W14" s="83">
        <v>443</v>
      </c>
    </row>
    <row r="15" spans="1:23" ht="15" customHeight="1" x14ac:dyDescent="0.25">
      <c r="A15" s="82" t="s">
        <v>8</v>
      </c>
      <c r="B15" s="170">
        <v>2310</v>
      </c>
      <c r="C15" s="83">
        <v>25</v>
      </c>
      <c r="D15" s="83">
        <v>100</v>
      </c>
      <c r="E15" s="83">
        <v>1351</v>
      </c>
      <c r="F15" s="83">
        <v>7</v>
      </c>
      <c r="G15" s="83">
        <v>136</v>
      </c>
      <c r="H15" s="83">
        <v>207</v>
      </c>
      <c r="I15" s="83">
        <v>156</v>
      </c>
      <c r="J15" s="83">
        <v>6</v>
      </c>
      <c r="K15" s="83">
        <v>18</v>
      </c>
      <c r="L15" s="83">
        <v>252</v>
      </c>
      <c r="M15" s="83">
        <v>0</v>
      </c>
      <c r="N15" s="83">
        <v>17</v>
      </c>
      <c r="O15" s="83">
        <v>65</v>
      </c>
      <c r="P15" s="83">
        <v>1</v>
      </c>
      <c r="Q15" s="83">
        <v>265</v>
      </c>
      <c r="R15" s="83">
        <v>32</v>
      </c>
      <c r="S15" s="83">
        <v>15</v>
      </c>
      <c r="T15" s="83">
        <v>65</v>
      </c>
      <c r="U15" s="83">
        <v>85</v>
      </c>
      <c r="V15" s="83">
        <v>3</v>
      </c>
      <c r="W15" s="83">
        <v>164</v>
      </c>
    </row>
    <row r="16" spans="1:23" ht="15" customHeight="1" x14ac:dyDescent="0.25">
      <c r="A16" s="82" t="s">
        <v>36</v>
      </c>
      <c r="B16" s="170">
        <v>2553</v>
      </c>
      <c r="C16" s="83">
        <v>32</v>
      </c>
      <c r="D16" s="83">
        <v>70</v>
      </c>
      <c r="E16" s="83">
        <v>932</v>
      </c>
      <c r="F16" s="83">
        <v>32</v>
      </c>
      <c r="G16" s="83">
        <v>200</v>
      </c>
      <c r="H16" s="83">
        <v>256</v>
      </c>
      <c r="I16" s="83">
        <v>208</v>
      </c>
      <c r="J16" s="83">
        <v>5</v>
      </c>
      <c r="K16" s="83">
        <v>17</v>
      </c>
      <c r="L16" s="83">
        <v>352</v>
      </c>
      <c r="M16" s="83">
        <v>2</v>
      </c>
      <c r="N16" s="83">
        <v>13</v>
      </c>
      <c r="O16" s="83">
        <v>44</v>
      </c>
      <c r="P16" s="83">
        <v>4</v>
      </c>
      <c r="Q16" s="83">
        <v>560</v>
      </c>
      <c r="R16" s="83">
        <v>89</v>
      </c>
      <c r="S16" s="83">
        <v>18</v>
      </c>
      <c r="T16" s="83">
        <v>135</v>
      </c>
      <c r="U16" s="83">
        <v>45</v>
      </c>
      <c r="V16" s="83">
        <v>10</v>
      </c>
      <c r="W16" s="83">
        <v>211</v>
      </c>
    </row>
    <row r="17" spans="1:23" ht="15" customHeight="1" x14ac:dyDescent="0.25">
      <c r="A17" s="82" t="s">
        <v>7</v>
      </c>
      <c r="B17" s="170">
        <v>2779</v>
      </c>
      <c r="C17" s="83">
        <v>52</v>
      </c>
      <c r="D17" s="83">
        <v>110</v>
      </c>
      <c r="E17" s="83">
        <v>1174</v>
      </c>
      <c r="F17" s="83">
        <v>24</v>
      </c>
      <c r="G17" s="83">
        <v>278</v>
      </c>
      <c r="H17" s="83">
        <v>307</v>
      </c>
      <c r="I17" s="83">
        <v>328</v>
      </c>
      <c r="J17" s="83">
        <v>3</v>
      </c>
      <c r="K17" s="83">
        <v>19</v>
      </c>
      <c r="L17" s="83">
        <v>264</v>
      </c>
      <c r="M17" s="83">
        <v>6</v>
      </c>
      <c r="N17" s="83">
        <v>14</v>
      </c>
      <c r="O17" s="83">
        <v>51</v>
      </c>
      <c r="P17" s="83">
        <v>4</v>
      </c>
      <c r="Q17" s="83">
        <v>299</v>
      </c>
      <c r="R17" s="83">
        <v>52</v>
      </c>
      <c r="S17" s="83">
        <v>36</v>
      </c>
      <c r="T17" s="83">
        <v>105</v>
      </c>
      <c r="U17" s="83">
        <v>67</v>
      </c>
      <c r="V17" s="83">
        <v>8</v>
      </c>
      <c r="W17" s="83">
        <v>330</v>
      </c>
    </row>
    <row r="18" spans="1:23" ht="15" customHeight="1" x14ac:dyDescent="0.25">
      <c r="A18" s="82" t="s">
        <v>6</v>
      </c>
      <c r="B18" s="170">
        <v>1688</v>
      </c>
      <c r="C18" s="83">
        <v>21</v>
      </c>
      <c r="D18" s="83">
        <v>75</v>
      </c>
      <c r="E18" s="83">
        <v>543</v>
      </c>
      <c r="F18" s="83">
        <v>16</v>
      </c>
      <c r="G18" s="83">
        <v>210</v>
      </c>
      <c r="H18" s="83">
        <v>265</v>
      </c>
      <c r="I18" s="83">
        <v>235</v>
      </c>
      <c r="J18" s="83">
        <v>1</v>
      </c>
      <c r="K18" s="83">
        <v>16</v>
      </c>
      <c r="L18" s="83">
        <v>142</v>
      </c>
      <c r="M18" s="83">
        <v>0</v>
      </c>
      <c r="N18" s="83">
        <v>7</v>
      </c>
      <c r="O18" s="83">
        <v>35</v>
      </c>
      <c r="P18" s="83">
        <v>4</v>
      </c>
      <c r="Q18" s="83">
        <v>199</v>
      </c>
      <c r="R18" s="83">
        <v>52</v>
      </c>
      <c r="S18" s="83">
        <v>16</v>
      </c>
      <c r="T18" s="83">
        <v>46</v>
      </c>
      <c r="U18" s="83">
        <v>43</v>
      </c>
      <c r="V18" s="83">
        <v>7</v>
      </c>
      <c r="W18" s="83">
        <v>226</v>
      </c>
    </row>
    <row r="19" spans="1:23" ht="15" customHeight="1" x14ac:dyDescent="0.25">
      <c r="A19" s="82" t="s">
        <v>37</v>
      </c>
      <c r="B19" s="170">
        <v>592</v>
      </c>
      <c r="C19" s="83">
        <v>13</v>
      </c>
      <c r="D19" s="83">
        <v>18</v>
      </c>
      <c r="E19" s="83">
        <v>106</v>
      </c>
      <c r="F19" s="83">
        <v>12</v>
      </c>
      <c r="G19" s="83">
        <v>50</v>
      </c>
      <c r="H19" s="83">
        <v>74</v>
      </c>
      <c r="I19" s="83">
        <v>92</v>
      </c>
      <c r="J19" s="83">
        <v>0</v>
      </c>
      <c r="K19" s="83">
        <v>1</v>
      </c>
      <c r="L19" s="83">
        <v>32</v>
      </c>
      <c r="M19" s="83">
        <v>1</v>
      </c>
      <c r="N19" s="83">
        <v>0</v>
      </c>
      <c r="O19" s="83">
        <v>20</v>
      </c>
      <c r="P19" s="83">
        <v>2</v>
      </c>
      <c r="Q19" s="83">
        <v>175</v>
      </c>
      <c r="R19" s="83">
        <v>24</v>
      </c>
      <c r="S19" s="83">
        <v>5</v>
      </c>
      <c r="T19" s="83">
        <v>21</v>
      </c>
      <c r="U19" s="83">
        <v>9</v>
      </c>
      <c r="V19" s="83">
        <v>1</v>
      </c>
      <c r="W19" s="83">
        <v>70</v>
      </c>
    </row>
    <row r="20" spans="1:23" ht="15" customHeight="1" x14ac:dyDescent="0.25">
      <c r="A20" s="82" t="s">
        <v>5</v>
      </c>
      <c r="B20" s="170">
        <v>2485</v>
      </c>
      <c r="C20" s="83">
        <v>49</v>
      </c>
      <c r="D20" s="83">
        <v>128</v>
      </c>
      <c r="E20" s="83">
        <v>965</v>
      </c>
      <c r="F20" s="83">
        <v>33</v>
      </c>
      <c r="G20" s="83">
        <v>327</v>
      </c>
      <c r="H20" s="83">
        <v>376</v>
      </c>
      <c r="I20" s="83">
        <v>320</v>
      </c>
      <c r="J20" s="83">
        <v>9</v>
      </c>
      <c r="K20" s="83">
        <v>21</v>
      </c>
      <c r="L20" s="83">
        <v>151</v>
      </c>
      <c r="M20" s="83">
        <v>6</v>
      </c>
      <c r="N20" s="83">
        <v>18</v>
      </c>
      <c r="O20" s="83">
        <v>45</v>
      </c>
      <c r="P20" s="83">
        <v>7</v>
      </c>
      <c r="Q20" s="83">
        <v>288</v>
      </c>
      <c r="R20" s="83">
        <v>48</v>
      </c>
      <c r="S20" s="83">
        <v>30</v>
      </c>
      <c r="T20" s="83">
        <v>74</v>
      </c>
      <c r="U20" s="83">
        <v>62</v>
      </c>
      <c r="V20" s="83">
        <v>6</v>
      </c>
      <c r="W20" s="83">
        <v>289</v>
      </c>
    </row>
    <row r="21" spans="1:23" ht="15" customHeight="1" x14ac:dyDescent="0.25">
      <c r="A21" s="82" t="s">
        <v>38</v>
      </c>
      <c r="B21" s="170">
        <v>3402</v>
      </c>
      <c r="C21" s="83">
        <v>52</v>
      </c>
      <c r="D21" s="83">
        <v>132</v>
      </c>
      <c r="E21" s="83">
        <v>912</v>
      </c>
      <c r="F21" s="83">
        <v>42</v>
      </c>
      <c r="G21" s="83">
        <v>398</v>
      </c>
      <c r="H21" s="83">
        <v>452</v>
      </c>
      <c r="I21" s="83">
        <v>259</v>
      </c>
      <c r="J21" s="83">
        <v>37</v>
      </c>
      <c r="K21" s="83">
        <v>17</v>
      </c>
      <c r="L21" s="83">
        <v>318</v>
      </c>
      <c r="M21" s="83">
        <v>2</v>
      </c>
      <c r="N21" s="83">
        <v>23</v>
      </c>
      <c r="O21" s="83">
        <v>52</v>
      </c>
      <c r="P21" s="83">
        <v>5</v>
      </c>
      <c r="Q21" s="83">
        <v>834</v>
      </c>
      <c r="R21" s="83">
        <v>86</v>
      </c>
      <c r="S21" s="83">
        <v>20</v>
      </c>
      <c r="T21" s="83">
        <v>173</v>
      </c>
      <c r="U21" s="83">
        <v>57</v>
      </c>
      <c r="V21" s="83">
        <v>9</v>
      </c>
      <c r="W21" s="83">
        <v>409</v>
      </c>
    </row>
    <row r="22" spans="1:23" ht="15" customHeight="1" x14ac:dyDescent="0.25">
      <c r="A22" s="82" t="s">
        <v>4</v>
      </c>
      <c r="B22" s="170">
        <v>806</v>
      </c>
      <c r="C22" s="83">
        <v>14</v>
      </c>
      <c r="D22" s="83">
        <v>37</v>
      </c>
      <c r="E22" s="83">
        <v>196</v>
      </c>
      <c r="F22" s="83">
        <v>9</v>
      </c>
      <c r="G22" s="83">
        <v>80</v>
      </c>
      <c r="H22" s="83">
        <v>82</v>
      </c>
      <c r="I22" s="83">
        <v>100</v>
      </c>
      <c r="J22" s="83">
        <v>7</v>
      </c>
      <c r="K22" s="83">
        <v>9</v>
      </c>
      <c r="L22" s="83">
        <v>84</v>
      </c>
      <c r="M22" s="83">
        <v>0</v>
      </c>
      <c r="N22" s="83">
        <v>6</v>
      </c>
      <c r="O22" s="83">
        <v>13</v>
      </c>
      <c r="P22" s="83">
        <v>1</v>
      </c>
      <c r="Q22" s="83">
        <v>173</v>
      </c>
      <c r="R22" s="83">
        <v>24</v>
      </c>
      <c r="S22" s="83">
        <v>10</v>
      </c>
      <c r="T22" s="83">
        <v>16</v>
      </c>
      <c r="U22" s="83">
        <v>31</v>
      </c>
      <c r="V22" s="83">
        <v>1</v>
      </c>
      <c r="W22" s="83">
        <v>94</v>
      </c>
    </row>
    <row r="23" spans="1:23" ht="15" customHeight="1" x14ac:dyDescent="0.25">
      <c r="A23" s="82" t="s">
        <v>3</v>
      </c>
      <c r="B23" s="170">
        <v>2049</v>
      </c>
      <c r="C23" s="83">
        <v>37</v>
      </c>
      <c r="D23" s="83">
        <v>94</v>
      </c>
      <c r="E23" s="83">
        <v>595</v>
      </c>
      <c r="F23" s="83">
        <v>32</v>
      </c>
      <c r="G23" s="83">
        <v>293</v>
      </c>
      <c r="H23" s="83">
        <v>426</v>
      </c>
      <c r="I23" s="83">
        <v>258</v>
      </c>
      <c r="J23" s="83">
        <v>4</v>
      </c>
      <c r="K23" s="83">
        <v>17</v>
      </c>
      <c r="L23" s="83">
        <v>174</v>
      </c>
      <c r="M23" s="83">
        <v>1</v>
      </c>
      <c r="N23" s="83">
        <v>12</v>
      </c>
      <c r="O23" s="83">
        <v>77</v>
      </c>
      <c r="P23" s="83">
        <v>5</v>
      </c>
      <c r="Q23" s="83">
        <v>204</v>
      </c>
      <c r="R23" s="83">
        <v>38</v>
      </c>
      <c r="S23" s="83">
        <v>23</v>
      </c>
      <c r="T23" s="83">
        <v>83</v>
      </c>
      <c r="U23" s="83">
        <v>79</v>
      </c>
      <c r="V23" s="83">
        <v>3</v>
      </c>
      <c r="W23" s="83">
        <v>244</v>
      </c>
    </row>
    <row r="24" spans="1:23" ht="15" customHeight="1" x14ac:dyDescent="0.25">
      <c r="A24" s="82" t="s">
        <v>2</v>
      </c>
      <c r="B24" s="170">
        <v>3367</v>
      </c>
      <c r="C24" s="83">
        <v>53</v>
      </c>
      <c r="D24" s="83">
        <v>110</v>
      </c>
      <c r="E24" s="83">
        <v>832</v>
      </c>
      <c r="F24" s="83">
        <v>39</v>
      </c>
      <c r="G24" s="83">
        <v>415</v>
      </c>
      <c r="H24" s="83">
        <v>508</v>
      </c>
      <c r="I24" s="83">
        <v>375</v>
      </c>
      <c r="J24" s="83">
        <v>18</v>
      </c>
      <c r="K24" s="83">
        <v>21</v>
      </c>
      <c r="L24" s="83">
        <v>336</v>
      </c>
      <c r="M24" s="83">
        <v>3</v>
      </c>
      <c r="N24" s="83">
        <v>19</v>
      </c>
      <c r="O24" s="83">
        <v>42</v>
      </c>
      <c r="P24" s="83">
        <v>8</v>
      </c>
      <c r="Q24" s="83">
        <v>484</v>
      </c>
      <c r="R24" s="83">
        <v>78</v>
      </c>
      <c r="S24" s="83">
        <v>40</v>
      </c>
      <c r="T24" s="83">
        <v>119</v>
      </c>
      <c r="U24" s="83">
        <v>52</v>
      </c>
      <c r="V24" s="83">
        <v>9</v>
      </c>
      <c r="W24" s="83">
        <v>581</v>
      </c>
    </row>
    <row r="25" spans="1:23" ht="15" customHeight="1" x14ac:dyDescent="0.25">
      <c r="A25" s="71" t="s">
        <v>1</v>
      </c>
      <c r="B25" s="169">
        <v>2405</v>
      </c>
      <c r="C25" s="72">
        <v>33</v>
      </c>
      <c r="D25" s="72">
        <v>124</v>
      </c>
      <c r="E25" s="72">
        <v>785</v>
      </c>
      <c r="F25" s="72">
        <v>18</v>
      </c>
      <c r="G25" s="72">
        <v>335</v>
      </c>
      <c r="H25" s="72">
        <v>240</v>
      </c>
      <c r="I25" s="72">
        <v>371</v>
      </c>
      <c r="J25" s="72">
        <v>19</v>
      </c>
      <c r="K25" s="72">
        <v>21</v>
      </c>
      <c r="L25" s="72">
        <v>235</v>
      </c>
      <c r="M25" s="72">
        <v>6</v>
      </c>
      <c r="N25" s="72">
        <v>27</v>
      </c>
      <c r="O25" s="72">
        <v>62</v>
      </c>
      <c r="P25" s="72">
        <v>5</v>
      </c>
      <c r="Q25" s="72">
        <v>231</v>
      </c>
      <c r="R25" s="72">
        <v>47</v>
      </c>
      <c r="S25" s="72">
        <v>31</v>
      </c>
      <c r="T25" s="72">
        <v>59</v>
      </c>
      <c r="U25" s="72">
        <v>83</v>
      </c>
      <c r="V25" s="72">
        <v>5</v>
      </c>
      <c r="W25" s="72">
        <v>343</v>
      </c>
    </row>
    <row r="26" spans="1:23" ht="15" customHeight="1" x14ac:dyDescent="0.25">
      <c r="A26" s="88" t="s">
        <v>23</v>
      </c>
      <c r="B26" s="76">
        <f>SUM(B5:B25)</f>
        <v>65126</v>
      </c>
      <c r="C26" s="76">
        <f t="shared" ref="C26:W26" si="0">SUM(C5:C25)</f>
        <v>904</v>
      </c>
      <c r="D26" s="76">
        <f t="shared" si="0"/>
        <v>2323</v>
      </c>
      <c r="E26" s="76">
        <f t="shared" si="0"/>
        <v>24590</v>
      </c>
      <c r="F26" s="76">
        <f t="shared" si="0"/>
        <v>745</v>
      </c>
      <c r="G26" s="76">
        <f t="shared" si="0"/>
        <v>5399</v>
      </c>
      <c r="H26" s="76">
        <f t="shared" si="0"/>
        <v>6660</v>
      </c>
      <c r="I26" s="76">
        <f t="shared" si="0"/>
        <v>6008</v>
      </c>
      <c r="J26" s="76">
        <f t="shared" si="0"/>
        <v>163</v>
      </c>
      <c r="K26" s="76">
        <f t="shared" si="0"/>
        <v>1164</v>
      </c>
      <c r="L26" s="76">
        <f t="shared" si="0"/>
        <v>8907</v>
      </c>
      <c r="M26" s="76">
        <f t="shared" si="0"/>
        <v>135</v>
      </c>
      <c r="N26" s="76">
        <f t="shared" si="0"/>
        <v>588</v>
      </c>
      <c r="O26" s="76">
        <f t="shared" si="0"/>
        <v>1528</v>
      </c>
      <c r="P26" s="76">
        <f t="shared" si="0"/>
        <v>211</v>
      </c>
      <c r="Q26" s="76">
        <f t="shared" si="0"/>
        <v>9470</v>
      </c>
      <c r="R26" s="76">
        <f t="shared" si="0"/>
        <v>2269</v>
      </c>
      <c r="S26" s="76">
        <f t="shared" si="0"/>
        <v>775</v>
      </c>
      <c r="T26" s="76">
        <f t="shared" si="0"/>
        <v>3550</v>
      </c>
      <c r="U26" s="76">
        <f t="shared" si="0"/>
        <v>2983</v>
      </c>
      <c r="V26" s="76">
        <f t="shared" si="0"/>
        <v>159</v>
      </c>
      <c r="W26" s="76">
        <f t="shared" si="0"/>
        <v>7254</v>
      </c>
    </row>
    <row r="27" spans="1:23" ht="15" customHeight="1" x14ac:dyDescent="0.25">
      <c r="A27" s="88" t="s">
        <v>228</v>
      </c>
      <c r="B27" s="77">
        <f>+B28+B29</f>
        <v>33066</v>
      </c>
      <c r="C27" s="77">
        <f t="shared" ref="C27:W27" si="1">+C28+C29</f>
        <v>415</v>
      </c>
      <c r="D27" s="77">
        <f t="shared" si="1"/>
        <v>1145</v>
      </c>
      <c r="E27" s="77">
        <f t="shared" si="1"/>
        <v>10922</v>
      </c>
      <c r="F27" s="77">
        <f t="shared" si="1"/>
        <v>436</v>
      </c>
      <c r="G27" s="77">
        <f t="shared" si="1"/>
        <v>2340</v>
      </c>
      <c r="H27" s="77">
        <f t="shared" si="1"/>
        <v>2997</v>
      </c>
      <c r="I27" s="77">
        <f t="shared" si="1"/>
        <v>3053</v>
      </c>
      <c r="J27" s="77">
        <f t="shared" si="1"/>
        <v>49</v>
      </c>
      <c r="K27" s="77">
        <f t="shared" si="1"/>
        <v>937</v>
      </c>
      <c r="L27" s="77">
        <f t="shared" si="1"/>
        <v>5790</v>
      </c>
      <c r="M27" s="77">
        <f t="shared" si="1"/>
        <v>103</v>
      </c>
      <c r="N27" s="77">
        <f t="shared" si="1"/>
        <v>380</v>
      </c>
      <c r="O27" s="77">
        <f t="shared" si="1"/>
        <v>889</v>
      </c>
      <c r="P27" s="77">
        <f t="shared" si="1"/>
        <v>153</v>
      </c>
      <c r="Q27" s="77">
        <f t="shared" si="1"/>
        <v>4893</v>
      </c>
      <c r="R27" s="77">
        <f t="shared" si="1"/>
        <v>1515</v>
      </c>
      <c r="S27" s="77">
        <f t="shared" si="1"/>
        <v>466</v>
      </c>
      <c r="T27" s="77">
        <f t="shared" si="1"/>
        <v>2349</v>
      </c>
      <c r="U27" s="77">
        <f t="shared" si="1"/>
        <v>2032</v>
      </c>
      <c r="V27" s="77">
        <f t="shared" si="1"/>
        <v>83</v>
      </c>
      <c r="W27" s="77">
        <f t="shared" si="1"/>
        <v>3850</v>
      </c>
    </row>
    <row r="28" spans="1:23" ht="15" customHeight="1" x14ac:dyDescent="0.25">
      <c r="A28" s="92" t="s">
        <v>229</v>
      </c>
      <c r="B28" s="79">
        <f>+B5+B6+B7+B12</f>
        <v>13697</v>
      </c>
      <c r="C28" s="79">
        <f t="shared" ref="C28:W28" si="2">+C5+C6+C7+C12</f>
        <v>189</v>
      </c>
      <c r="D28" s="79">
        <f t="shared" si="2"/>
        <v>520</v>
      </c>
      <c r="E28" s="79">
        <f t="shared" si="2"/>
        <v>3845</v>
      </c>
      <c r="F28" s="79">
        <f t="shared" si="2"/>
        <v>155</v>
      </c>
      <c r="G28" s="79">
        <f t="shared" si="2"/>
        <v>990</v>
      </c>
      <c r="H28" s="79">
        <f t="shared" si="2"/>
        <v>1281</v>
      </c>
      <c r="I28" s="79">
        <f t="shared" si="2"/>
        <v>1659</v>
      </c>
      <c r="J28" s="79">
        <f t="shared" si="2"/>
        <v>23</v>
      </c>
      <c r="K28" s="79">
        <f t="shared" si="2"/>
        <v>499</v>
      </c>
      <c r="L28" s="79">
        <f t="shared" si="2"/>
        <v>2181</v>
      </c>
      <c r="M28" s="79">
        <f t="shared" si="2"/>
        <v>21</v>
      </c>
      <c r="N28" s="79">
        <f t="shared" si="2"/>
        <v>145</v>
      </c>
      <c r="O28" s="79">
        <f t="shared" si="2"/>
        <v>446</v>
      </c>
      <c r="P28" s="79">
        <f t="shared" si="2"/>
        <v>49</v>
      </c>
      <c r="Q28" s="79">
        <f t="shared" si="2"/>
        <v>1798</v>
      </c>
      <c r="R28" s="79">
        <f t="shared" si="2"/>
        <v>708</v>
      </c>
      <c r="S28" s="79">
        <f t="shared" si="2"/>
        <v>194</v>
      </c>
      <c r="T28" s="79">
        <f t="shared" si="2"/>
        <v>1435</v>
      </c>
      <c r="U28" s="79">
        <f t="shared" si="2"/>
        <v>585</v>
      </c>
      <c r="V28" s="79">
        <f t="shared" si="2"/>
        <v>32</v>
      </c>
      <c r="W28" s="79">
        <f t="shared" si="2"/>
        <v>1618</v>
      </c>
    </row>
    <row r="29" spans="1:23" ht="15" customHeight="1" x14ac:dyDescent="0.25">
      <c r="A29" s="92" t="s">
        <v>230</v>
      </c>
      <c r="B29" s="79">
        <f>+B8+B9+B10+B11+B13</f>
        <v>19369</v>
      </c>
      <c r="C29" s="79">
        <f t="shared" ref="C29:W29" si="3">+C8+C9+C10+C11+C13</f>
        <v>226</v>
      </c>
      <c r="D29" s="79">
        <f t="shared" si="3"/>
        <v>625</v>
      </c>
      <c r="E29" s="79">
        <f t="shared" si="3"/>
        <v>7077</v>
      </c>
      <c r="F29" s="79">
        <f t="shared" si="3"/>
        <v>281</v>
      </c>
      <c r="G29" s="79">
        <f t="shared" si="3"/>
        <v>1350</v>
      </c>
      <c r="H29" s="79">
        <f t="shared" si="3"/>
        <v>1716</v>
      </c>
      <c r="I29" s="79">
        <f t="shared" si="3"/>
        <v>1394</v>
      </c>
      <c r="J29" s="79">
        <f t="shared" si="3"/>
        <v>26</v>
      </c>
      <c r="K29" s="79">
        <f t="shared" si="3"/>
        <v>438</v>
      </c>
      <c r="L29" s="79">
        <f t="shared" si="3"/>
        <v>3609</v>
      </c>
      <c r="M29" s="79">
        <f t="shared" si="3"/>
        <v>82</v>
      </c>
      <c r="N29" s="79">
        <f t="shared" si="3"/>
        <v>235</v>
      </c>
      <c r="O29" s="79">
        <f t="shared" si="3"/>
        <v>443</v>
      </c>
      <c r="P29" s="79">
        <f t="shared" si="3"/>
        <v>104</v>
      </c>
      <c r="Q29" s="79">
        <f t="shared" si="3"/>
        <v>3095</v>
      </c>
      <c r="R29" s="79">
        <f t="shared" si="3"/>
        <v>807</v>
      </c>
      <c r="S29" s="79">
        <f t="shared" si="3"/>
        <v>272</v>
      </c>
      <c r="T29" s="79">
        <f t="shared" si="3"/>
        <v>914</v>
      </c>
      <c r="U29" s="79">
        <f t="shared" si="3"/>
        <v>1447</v>
      </c>
      <c r="V29" s="79">
        <f t="shared" si="3"/>
        <v>51</v>
      </c>
      <c r="W29" s="79">
        <f t="shared" si="3"/>
        <v>2232</v>
      </c>
    </row>
    <row r="30" spans="1:23" ht="15" customHeight="1" x14ac:dyDescent="0.25">
      <c r="A30" s="88" t="s">
        <v>39</v>
      </c>
      <c r="B30" s="77">
        <f>+B14+B15+B16+B17</f>
        <v>15266</v>
      </c>
      <c r="C30" s="77">
        <f t="shared" ref="C30:W30" si="4">+C14+C15+C16+C17</f>
        <v>217</v>
      </c>
      <c r="D30" s="77">
        <f t="shared" si="4"/>
        <v>460</v>
      </c>
      <c r="E30" s="77">
        <f t="shared" si="4"/>
        <v>8734</v>
      </c>
      <c r="F30" s="77">
        <f t="shared" si="4"/>
        <v>108</v>
      </c>
      <c r="G30" s="77">
        <f t="shared" si="4"/>
        <v>951</v>
      </c>
      <c r="H30" s="77">
        <f t="shared" si="4"/>
        <v>1240</v>
      </c>
      <c r="I30" s="77">
        <f t="shared" si="4"/>
        <v>945</v>
      </c>
      <c r="J30" s="77">
        <f t="shared" si="4"/>
        <v>19</v>
      </c>
      <c r="K30" s="77">
        <f t="shared" si="4"/>
        <v>104</v>
      </c>
      <c r="L30" s="77">
        <f t="shared" si="4"/>
        <v>1645</v>
      </c>
      <c r="M30" s="77">
        <f t="shared" si="4"/>
        <v>13</v>
      </c>
      <c r="N30" s="77">
        <f t="shared" si="4"/>
        <v>96</v>
      </c>
      <c r="O30" s="77">
        <f t="shared" si="4"/>
        <v>293</v>
      </c>
      <c r="P30" s="77">
        <f t="shared" si="4"/>
        <v>21</v>
      </c>
      <c r="Q30" s="77">
        <f t="shared" si="4"/>
        <v>1989</v>
      </c>
      <c r="R30" s="77">
        <f t="shared" si="4"/>
        <v>357</v>
      </c>
      <c r="S30" s="77">
        <f t="shared" si="4"/>
        <v>134</v>
      </c>
      <c r="T30" s="77">
        <f t="shared" si="4"/>
        <v>610</v>
      </c>
      <c r="U30" s="77">
        <f t="shared" si="4"/>
        <v>535</v>
      </c>
      <c r="V30" s="77">
        <f t="shared" si="4"/>
        <v>35</v>
      </c>
      <c r="W30" s="77">
        <f t="shared" si="4"/>
        <v>1148</v>
      </c>
    </row>
    <row r="31" spans="1:23" ht="15" customHeight="1" x14ac:dyDescent="0.25">
      <c r="A31" s="88" t="s">
        <v>231</v>
      </c>
      <c r="B31" s="77">
        <f>+B32+B33</f>
        <v>16794</v>
      </c>
      <c r="C31" s="77">
        <f t="shared" ref="C31:W31" si="5">+C32+C33</f>
        <v>272</v>
      </c>
      <c r="D31" s="77">
        <f t="shared" si="5"/>
        <v>718</v>
      </c>
      <c r="E31" s="77">
        <f t="shared" si="5"/>
        <v>4934</v>
      </c>
      <c r="F31" s="77">
        <f t="shared" si="5"/>
        <v>201</v>
      </c>
      <c r="G31" s="77">
        <f t="shared" si="5"/>
        <v>2108</v>
      </c>
      <c r="H31" s="77">
        <f t="shared" si="5"/>
        <v>2423</v>
      </c>
      <c r="I31" s="77">
        <f t="shared" si="5"/>
        <v>2010</v>
      </c>
      <c r="J31" s="77">
        <f t="shared" si="5"/>
        <v>95</v>
      </c>
      <c r="K31" s="77">
        <f t="shared" si="5"/>
        <v>123</v>
      </c>
      <c r="L31" s="77">
        <f t="shared" si="5"/>
        <v>1472</v>
      </c>
      <c r="M31" s="77">
        <f t="shared" si="5"/>
        <v>19</v>
      </c>
      <c r="N31" s="77">
        <f t="shared" si="5"/>
        <v>112</v>
      </c>
      <c r="O31" s="77">
        <f t="shared" si="5"/>
        <v>346</v>
      </c>
      <c r="P31" s="77">
        <f t="shared" si="5"/>
        <v>37</v>
      </c>
      <c r="Q31" s="77">
        <f t="shared" si="5"/>
        <v>2588</v>
      </c>
      <c r="R31" s="77">
        <f t="shared" si="5"/>
        <v>397</v>
      </c>
      <c r="S31" s="77">
        <f t="shared" si="5"/>
        <v>175</v>
      </c>
      <c r="T31" s="77">
        <f t="shared" si="5"/>
        <v>591</v>
      </c>
      <c r="U31" s="77">
        <f t="shared" si="5"/>
        <v>416</v>
      </c>
      <c r="V31" s="77">
        <f t="shared" si="5"/>
        <v>41</v>
      </c>
      <c r="W31" s="77">
        <f t="shared" si="5"/>
        <v>2256</v>
      </c>
    </row>
    <row r="32" spans="1:23" ht="15" customHeight="1" x14ac:dyDescent="0.25">
      <c r="A32" s="92" t="s">
        <v>59</v>
      </c>
      <c r="B32" s="79">
        <f>+B18+B19+B20+B21+B22+B23</f>
        <v>11022</v>
      </c>
      <c r="C32" s="79">
        <f t="shared" ref="C32:W32" si="6">+C18+C19+C20+C21+C22+C23</f>
        <v>186</v>
      </c>
      <c r="D32" s="79">
        <f t="shared" si="6"/>
        <v>484</v>
      </c>
      <c r="E32" s="79">
        <f t="shared" si="6"/>
        <v>3317</v>
      </c>
      <c r="F32" s="79">
        <f t="shared" si="6"/>
        <v>144</v>
      </c>
      <c r="G32" s="79">
        <f t="shared" si="6"/>
        <v>1358</v>
      </c>
      <c r="H32" s="79">
        <f t="shared" si="6"/>
        <v>1675</v>
      </c>
      <c r="I32" s="79">
        <f t="shared" si="6"/>
        <v>1264</v>
      </c>
      <c r="J32" s="79">
        <f t="shared" si="6"/>
        <v>58</v>
      </c>
      <c r="K32" s="79">
        <f t="shared" si="6"/>
        <v>81</v>
      </c>
      <c r="L32" s="79">
        <f t="shared" si="6"/>
        <v>901</v>
      </c>
      <c r="M32" s="79">
        <f t="shared" si="6"/>
        <v>10</v>
      </c>
      <c r="N32" s="79">
        <f t="shared" si="6"/>
        <v>66</v>
      </c>
      <c r="O32" s="79">
        <f t="shared" si="6"/>
        <v>242</v>
      </c>
      <c r="P32" s="79">
        <f t="shared" si="6"/>
        <v>24</v>
      </c>
      <c r="Q32" s="79">
        <f t="shared" si="6"/>
        <v>1873</v>
      </c>
      <c r="R32" s="79">
        <f t="shared" si="6"/>
        <v>272</v>
      </c>
      <c r="S32" s="79">
        <f t="shared" si="6"/>
        <v>104</v>
      </c>
      <c r="T32" s="79">
        <f t="shared" si="6"/>
        <v>413</v>
      </c>
      <c r="U32" s="79">
        <f t="shared" si="6"/>
        <v>281</v>
      </c>
      <c r="V32" s="79">
        <f t="shared" si="6"/>
        <v>27</v>
      </c>
      <c r="W32" s="79">
        <f t="shared" si="6"/>
        <v>1332</v>
      </c>
    </row>
    <row r="33" spans="1:23" ht="15" customHeight="1" x14ac:dyDescent="0.25">
      <c r="A33" s="80" t="s">
        <v>60</v>
      </c>
      <c r="B33" s="81">
        <f>+B24+B25</f>
        <v>5772</v>
      </c>
      <c r="C33" s="81">
        <f t="shared" ref="C33:W33" si="7">+C24+C25</f>
        <v>86</v>
      </c>
      <c r="D33" s="81">
        <f t="shared" si="7"/>
        <v>234</v>
      </c>
      <c r="E33" s="81">
        <f t="shared" si="7"/>
        <v>1617</v>
      </c>
      <c r="F33" s="81">
        <f t="shared" si="7"/>
        <v>57</v>
      </c>
      <c r="G33" s="81">
        <f t="shared" si="7"/>
        <v>750</v>
      </c>
      <c r="H33" s="81">
        <f t="shared" si="7"/>
        <v>748</v>
      </c>
      <c r="I33" s="81">
        <f t="shared" si="7"/>
        <v>746</v>
      </c>
      <c r="J33" s="81">
        <f t="shared" si="7"/>
        <v>37</v>
      </c>
      <c r="K33" s="81">
        <f t="shared" si="7"/>
        <v>42</v>
      </c>
      <c r="L33" s="81">
        <f t="shared" si="7"/>
        <v>571</v>
      </c>
      <c r="M33" s="81">
        <f t="shared" si="7"/>
        <v>9</v>
      </c>
      <c r="N33" s="81">
        <f t="shared" si="7"/>
        <v>46</v>
      </c>
      <c r="O33" s="81">
        <f t="shared" si="7"/>
        <v>104</v>
      </c>
      <c r="P33" s="81">
        <f t="shared" si="7"/>
        <v>13</v>
      </c>
      <c r="Q33" s="81">
        <f t="shared" si="7"/>
        <v>715</v>
      </c>
      <c r="R33" s="81">
        <f t="shared" si="7"/>
        <v>125</v>
      </c>
      <c r="S33" s="81">
        <f t="shared" si="7"/>
        <v>71</v>
      </c>
      <c r="T33" s="81">
        <f t="shared" si="7"/>
        <v>178</v>
      </c>
      <c r="U33" s="81">
        <f t="shared" si="7"/>
        <v>135</v>
      </c>
      <c r="V33" s="81">
        <f t="shared" si="7"/>
        <v>14</v>
      </c>
      <c r="W33" s="81">
        <f t="shared" si="7"/>
        <v>924</v>
      </c>
    </row>
    <row r="35" spans="1:23" ht="15" customHeight="1" x14ac:dyDescent="0.25">
      <c r="B35" s="21"/>
    </row>
  </sheetData>
  <mergeCells count="3">
    <mergeCell ref="A1:W1"/>
    <mergeCell ref="A2:A4"/>
    <mergeCell ref="C2:W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tabColor theme="0" tint="-0.14999847407452621"/>
    <pageSetUpPr fitToPage="1"/>
  </sheetPr>
  <dimension ref="A1:L36"/>
  <sheetViews>
    <sheetView showGridLines="0" zoomScaleNormal="100" zoomScaleSheetLayoutView="80" workbookViewId="0">
      <selection activeCell="L5" sqref="L5"/>
    </sheetView>
  </sheetViews>
  <sheetFormatPr defaultColWidth="9.1796875" defaultRowHeight="15" customHeight="1" x14ac:dyDescent="0.25"/>
  <cols>
    <col min="1" max="1" width="26.1796875" style="2" customWidth="1"/>
    <col min="2" max="2" width="14.1796875" style="2" customWidth="1"/>
    <col min="3" max="3" width="11.453125" style="2" customWidth="1"/>
    <col min="4" max="4" width="13.81640625" style="2" customWidth="1"/>
    <col min="5" max="5" width="12.453125" style="2" customWidth="1"/>
    <col min="6" max="6" width="2.26953125" style="2" customWidth="1"/>
    <col min="7" max="11" width="13.81640625" style="2" customWidth="1"/>
    <col min="12" max="12" width="15.453125" style="2" customWidth="1"/>
    <col min="13" max="16384" width="9.1796875" style="2"/>
  </cols>
  <sheetData>
    <row r="1" spans="1:12" s="10" customFormat="1" ht="15" customHeight="1" x14ac:dyDescent="0.3">
      <c r="A1" s="379" t="s">
        <v>358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</row>
    <row r="2" spans="1:12" ht="15" customHeight="1" x14ac:dyDescent="0.3">
      <c r="A2" s="372" t="s">
        <v>51</v>
      </c>
      <c r="B2" s="415"/>
      <c r="C2" s="415"/>
      <c r="D2" s="415"/>
      <c r="E2" s="449"/>
      <c r="F2" s="233"/>
      <c r="G2" s="453" t="s">
        <v>282</v>
      </c>
      <c r="H2" s="453"/>
      <c r="I2" s="453"/>
      <c r="J2" s="453"/>
      <c r="K2" s="453"/>
      <c r="L2" s="452" t="s">
        <v>382</v>
      </c>
    </row>
    <row r="3" spans="1:12" ht="22.5" customHeight="1" x14ac:dyDescent="0.25">
      <c r="A3" s="447"/>
      <c r="B3" s="405" t="s">
        <v>381</v>
      </c>
      <c r="C3" s="405" t="s">
        <v>281</v>
      </c>
      <c r="D3" s="435" t="s">
        <v>280</v>
      </c>
      <c r="E3" s="388" t="s">
        <v>279</v>
      </c>
      <c r="F3" s="232"/>
      <c r="G3" s="452" t="s">
        <v>278</v>
      </c>
      <c r="H3" s="427" t="s">
        <v>277</v>
      </c>
      <c r="I3" s="427" t="s">
        <v>276</v>
      </c>
      <c r="J3" s="452" t="s">
        <v>275</v>
      </c>
      <c r="K3" s="452" t="s">
        <v>274</v>
      </c>
      <c r="L3" s="388"/>
    </row>
    <row r="4" spans="1:12" ht="49.5" customHeight="1" x14ac:dyDescent="0.25">
      <c r="A4" s="447"/>
      <c r="B4" s="450"/>
      <c r="C4" s="450"/>
      <c r="D4" s="451"/>
      <c r="E4" s="450"/>
      <c r="F4" s="175"/>
      <c r="G4" s="388"/>
      <c r="H4" s="388"/>
      <c r="I4" s="388"/>
      <c r="J4" s="388"/>
      <c r="K4" s="388"/>
      <c r="L4" s="388"/>
    </row>
    <row r="5" spans="1:12" ht="6.75" customHeight="1" x14ac:dyDescent="0.25">
      <c r="A5" s="448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ht="15" customHeight="1" x14ac:dyDescent="0.25">
      <c r="A6" s="82" t="s">
        <v>33</v>
      </c>
      <c r="B6" s="83">
        <v>15684</v>
      </c>
      <c r="C6" s="83">
        <v>1042621</v>
      </c>
      <c r="D6" s="83">
        <v>461824</v>
      </c>
      <c r="E6" s="83">
        <v>72059.4200000001</v>
      </c>
      <c r="F6" s="83"/>
      <c r="G6" s="83">
        <v>19879.45</v>
      </c>
      <c r="H6" s="83">
        <v>15305.4</v>
      </c>
      <c r="I6" s="83">
        <v>37719.429999999898</v>
      </c>
      <c r="J6" s="83">
        <v>165508.29</v>
      </c>
      <c r="K6" s="83">
        <v>37076.449999999997</v>
      </c>
      <c r="L6" s="83">
        <v>324</v>
      </c>
    </row>
    <row r="7" spans="1:12" ht="15" customHeight="1" x14ac:dyDescent="0.25">
      <c r="A7" s="82" t="s">
        <v>13</v>
      </c>
      <c r="B7" s="83">
        <v>103</v>
      </c>
      <c r="C7" s="83">
        <v>9685</v>
      </c>
      <c r="D7" s="83">
        <v>4839</v>
      </c>
      <c r="E7" s="83">
        <v>179.17</v>
      </c>
      <c r="F7" s="83"/>
      <c r="G7" s="83">
        <v>62.55</v>
      </c>
      <c r="H7" s="83">
        <v>300.45</v>
      </c>
      <c r="I7" s="83">
        <v>295.18</v>
      </c>
      <c r="J7" s="83">
        <v>635</v>
      </c>
      <c r="K7" s="83">
        <v>432.15</v>
      </c>
      <c r="L7" s="83">
        <v>2</v>
      </c>
    </row>
    <row r="8" spans="1:12" ht="15" customHeight="1" x14ac:dyDescent="0.25">
      <c r="A8" s="82" t="s">
        <v>10</v>
      </c>
      <c r="B8" s="83">
        <v>18334</v>
      </c>
      <c r="C8" s="83">
        <v>1980544</v>
      </c>
      <c r="D8" s="83">
        <v>524677</v>
      </c>
      <c r="E8" s="83">
        <v>127192.81</v>
      </c>
      <c r="F8" s="83"/>
      <c r="G8" s="83">
        <v>56557.640000000101</v>
      </c>
      <c r="H8" s="83">
        <v>58131.360000000001</v>
      </c>
      <c r="I8" s="83">
        <v>97910.360000000306</v>
      </c>
      <c r="J8" s="83">
        <v>322851.34999999899</v>
      </c>
      <c r="K8" s="83">
        <v>85648.080000000205</v>
      </c>
      <c r="L8" s="83">
        <v>678</v>
      </c>
    </row>
    <row r="9" spans="1:12" ht="15" customHeight="1" x14ac:dyDescent="0.25">
      <c r="A9" s="82" t="s">
        <v>41</v>
      </c>
      <c r="B9" s="83">
        <v>2082</v>
      </c>
      <c r="C9" s="83">
        <v>240363</v>
      </c>
      <c r="D9" s="83">
        <v>138030</v>
      </c>
      <c r="E9" s="83">
        <v>3022.22</v>
      </c>
      <c r="F9" s="83"/>
      <c r="G9" s="83">
        <v>1659.96</v>
      </c>
      <c r="H9" s="83">
        <v>2015.9</v>
      </c>
      <c r="I9" s="83">
        <v>2054.13</v>
      </c>
      <c r="J9" s="83">
        <v>6128.1500000000096</v>
      </c>
      <c r="K9" s="83">
        <v>6168.6600000000099</v>
      </c>
      <c r="L9" s="83">
        <v>132</v>
      </c>
    </row>
    <row r="10" spans="1:12" ht="15" customHeight="1" x14ac:dyDescent="0.25">
      <c r="A10" s="82" t="s">
        <v>42</v>
      </c>
      <c r="B10" s="83">
        <v>1233</v>
      </c>
      <c r="C10" s="83">
        <v>90516</v>
      </c>
      <c r="D10" s="83">
        <v>63264</v>
      </c>
      <c r="E10" s="83">
        <v>1311.39</v>
      </c>
      <c r="F10" s="83"/>
      <c r="G10" s="83">
        <v>345.59</v>
      </c>
      <c r="H10" s="83">
        <v>324.87</v>
      </c>
      <c r="I10" s="83">
        <v>433.11</v>
      </c>
      <c r="J10" s="83">
        <v>1374.56</v>
      </c>
      <c r="K10" s="83">
        <v>1470.58</v>
      </c>
      <c r="L10" s="83">
        <v>50</v>
      </c>
    </row>
    <row r="11" spans="1:12" ht="15" customHeight="1" x14ac:dyDescent="0.25">
      <c r="A11" s="82" t="s">
        <v>34</v>
      </c>
      <c r="B11" s="83">
        <v>47241</v>
      </c>
      <c r="C11" s="83">
        <v>2669007</v>
      </c>
      <c r="D11" s="83">
        <v>700445</v>
      </c>
      <c r="E11" s="83">
        <v>162302.44</v>
      </c>
      <c r="F11" s="83"/>
      <c r="G11" s="83">
        <v>69733.480000000098</v>
      </c>
      <c r="H11" s="83">
        <v>63028.740000000202</v>
      </c>
      <c r="I11" s="83">
        <v>150237.570000001</v>
      </c>
      <c r="J11" s="83">
        <v>325563.90000000101</v>
      </c>
      <c r="K11" s="83">
        <v>87653.870000000403</v>
      </c>
      <c r="L11" s="83">
        <v>1937</v>
      </c>
    </row>
    <row r="12" spans="1:12" ht="15" customHeight="1" x14ac:dyDescent="0.25">
      <c r="A12" s="82" t="s">
        <v>22</v>
      </c>
      <c r="B12" s="83">
        <v>9034</v>
      </c>
      <c r="C12" s="83">
        <v>578310</v>
      </c>
      <c r="D12" s="83">
        <v>187004</v>
      </c>
      <c r="E12" s="83">
        <v>31939.5799999999</v>
      </c>
      <c r="F12" s="83"/>
      <c r="G12" s="83">
        <v>16215.42</v>
      </c>
      <c r="H12" s="83">
        <v>15098.58</v>
      </c>
      <c r="I12" s="83">
        <v>27444.139999999901</v>
      </c>
      <c r="J12" s="83">
        <v>81798.850000000399</v>
      </c>
      <c r="K12" s="83">
        <v>24586.4899999999</v>
      </c>
      <c r="L12" s="83">
        <v>195</v>
      </c>
    </row>
    <row r="13" spans="1:12" ht="15" customHeight="1" x14ac:dyDescent="0.25">
      <c r="A13" s="82" t="s">
        <v>9</v>
      </c>
      <c r="B13" s="83">
        <v>758</v>
      </c>
      <c r="C13" s="83">
        <v>50169</v>
      </c>
      <c r="D13" s="83">
        <v>29354</v>
      </c>
      <c r="E13" s="83">
        <v>1296.08</v>
      </c>
      <c r="F13" s="83"/>
      <c r="G13" s="83">
        <v>773.49000000000103</v>
      </c>
      <c r="H13" s="83">
        <v>478.15</v>
      </c>
      <c r="I13" s="83">
        <v>656.89</v>
      </c>
      <c r="J13" s="83">
        <v>1785.05</v>
      </c>
      <c r="K13" s="83">
        <v>580.42999999999995</v>
      </c>
      <c r="L13" s="83">
        <v>43</v>
      </c>
    </row>
    <row r="14" spans="1:12" ht="15" customHeight="1" x14ac:dyDescent="0.25">
      <c r="A14" s="82" t="s">
        <v>21</v>
      </c>
      <c r="B14" s="83">
        <v>25939</v>
      </c>
      <c r="C14" s="83">
        <v>1562003</v>
      </c>
      <c r="D14" s="83">
        <v>535876</v>
      </c>
      <c r="E14" s="83">
        <v>133373.35</v>
      </c>
      <c r="F14" s="83"/>
      <c r="G14" s="83">
        <v>92750.239999999903</v>
      </c>
      <c r="H14" s="83">
        <v>54922.12</v>
      </c>
      <c r="I14" s="83">
        <v>104667.92</v>
      </c>
      <c r="J14" s="83">
        <v>295328.15999999997</v>
      </c>
      <c r="K14" s="83">
        <v>88308.520000000193</v>
      </c>
      <c r="L14" s="83">
        <v>1083</v>
      </c>
    </row>
    <row r="15" spans="1:12" ht="15" customHeight="1" x14ac:dyDescent="0.25">
      <c r="A15" s="82" t="s">
        <v>35</v>
      </c>
      <c r="B15" s="83">
        <v>10047</v>
      </c>
      <c r="C15" s="83">
        <v>2059292</v>
      </c>
      <c r="D15" s="83">
        <v>773287</v>
      </c>
      <c r="E15" s="83">
        <v>56546.380000000099</v>
      </c>
      <c r="F15" s="83"/>
      <c r="G15" s="83">
        <v>26177.42</v>
      </c>
      <c r="H15" s="83">
        <v>11366.53</v>
      </c>
      <c r="I15" s="83">
        <v>26796.5</v>
      </c>
      <c r="J15" s="83">
        <v>82156.789999999906</v>
      </c>
      <c r="K15" s="83">
        <v>34302</v>
      </c>
      <c r="L15" s="83">
        <v>256</v>
      </c>
    </row>
    <row r="16" spans="1:12" ht="15" customHeight="1" x14ac:dyDescent="0.25">
      <c r="A16" s="82" t="s">
        <v>8</v>
      </c>
      <c r="B16" s="83">
        <v>8778</v>
      </c>
      <c r="C16" s="83">
        <v>548301</v>
      </c>
      <c r="D16" s="83">
        <v>188618</v>
      </c>
      <c r="E16" s="83">
        <v>39462.550000000003</v>
      </c>
      <c r="F16" s="83"/>
      <c r="G16" s="83">
        <v>14660.81</v>
      </c>
      <c r="H16" s="83">
        <v>8757.2000000000007</v>
      </c>
      <c r="I16" s="83">
        <v>15219.85</v>
      </c>
      <c r="J16" s="83">
        <v>58347.21</v>
      </c>
      <c r="K16" s="83">
        <v>17256.71</v>
      </c>
      <c r="L16" s="83">
        <v>126</v>
      </c>
    </row>
    <row r="17" spans="1:12" ht="15" customHeight="1" x14ac:dyDescent="0.25">
      <c r="A17" s="82" t="s">
        <v>36</v>
      </c>
      <c r="B17" s="83">
        <v>16516</v>
      </c>
      <c r="C17" s="83">
        <v>775059</v>
      </c>
      <c r="D17" s="83">
        <v>363353</v>
      </c>
      <c r="E17" s="83">
        <v>70252.67</v>
      </c>
      <c r="F17" s="83"/>
      <c r="G17" s="83">
        <v>18126.18</v>
      </c>
      <c r="H17" s="83">
        <v>17355.73</v>
      </c>
      <c r="I17" s="83">
        <v>27667.190000000101</v>
      </c>
      <c r="J17" s="83">
        <v>119921.1</v>
      </c>
      <c r="K17" s="83">
        <v>33255.330000000104</v>
      </c>
      <c r="L17" s="83">
        <v>319</v>
      </c>
    </row>
    <row r="18" spans="1:12" ht="15" customHeight="1" x14ac:dyDescent="0.25">
      <c r="A18" s="82" t="s">
        <v>7</v>
      </c>
      <c r="B18" s="83">
        <v>10903</v>
      </c>
      <c r="C18" s="83">
        <v>1144715</v>
      </c>
      <c r="D18" s="83">
        <v>582926</v>
      </c>
      <c r="E18" s="83">
        <v>67021.52</v>
      </c>
      <c r="F18" s="83"/>
      <c r="G18" s="83">
        <v>29812.45</v>
      </c>
      <c r="H18" s="83">
        <v>16078.53</v>
      </c>
      <c r="I18" s="83">
        <v>35004.86</v>
      </c>
      <c r="J18" s="83">
        <v>69001.470000000103</v>
      </c>
      <c r="K18" s="83">
        <v>22262.480000000101</v>
      </c>
      <c r="L18" s="83">
        <v>483</v>
      </c>
    </row>
    <row r="19" spans="1:12" ht="15" customHeight="1" x14ac:dyDescent="0.25">
      <c r="A19" s="82" t="s">
        <v>6</v>
      </c>
      <c r="B19" s="83">
        <v>8205</v>
      </c>
      <c r="C19" s="83">
        <v>287544</v>
      </c>
      <c r="D19" s="83">
        <v>159152</v>
      </c>
      <c r="E19" s="83">
        <v>20840.900000000001</v>
      </c>
      <c r="F19" s="83"/>
      <c r="G19" s="83">
        <v>8390.73</v>
      </c>
      <c r="H19" s="83">
        <v>4505.57</v>
      </c>
      <c r="I19" s="83">
        <v>7024.11</v>
      </c>
      <c r="J19" s="83">
        <v>32694.7</v>
      </c>
      <c r="K19" s="83">
        <v>6108.46000000001</v>
      </c>
      <c r="L19" s="83">
        <v>88</v>
      </c>
    </row>
    <row r="20" spans="1:12" ht="15" customHeight="1" x14ac:dyDescent="0.25">
      <c r="A20" s="82" t="s">
        <v>37</v>
      </c>
      <c r="B20" s="83">
        <v>7225</v>
      </c>
      <c r="C20" s="83">
        <v>180430</v>
      </c>
      <c r="D20" s="83">
        <v>130236</v>
      </c>
      <c r="E20" s="83">
        <v>24111.87</v>
      </c>
      <c r="F20" s="83"/>
      <c r="G20" s="83">
        <v>5906.24999999999</v>
      </c>
      <c r="H20" s="83">
        <v>3642.22</v>
      </c>
      <c r="I20" s="83">
        <v>5260.3499999999904</v>
      </c>
      <c r="J20" s="83">
        <v>44842.159999999902</v>
      </c>
      <c r="K20" s="83">
        <v>3778.25</v>
      </c>
      <c r="L20" s="83">
        <v>79</v>
      </c>
    </row>
    <row r="21" spans="1:12" ht="15" customHeight="1" x14ac:dyDescent="0.25">
      <c r="A21" s="82" t="s">
        <v>5</v>
      </c>
      <c r="B21" s="83">
        <v>15659</v>
      </c>
      <c r="C21" s="83">
        <v>822474</v>
      </c>
      <c r="D21" s="83">
        <v>455236</v>
      </c>
      <c r="E21" s="83">
        <v>32576.27</v>
      </c>
      <c r="F21" s="83"/>
      <c r="G21" s="83">
        <v>14611.56</v>
      </c>
      <c r="H21" s="83">
        <v>7542.34</v>
      </c>
      <c r="I21" s="83">
        <v>14800.06</v>
      </c>
      <c r="J21" s="83">
        <v>57801.62</v>
      </c>
      <c r="K21" s="83">
        <v>14363.82</v>
      </c>
      <c r="L21" s="83">
        <v>254</v>
      </c>
    </row>
    <row r="22" spans="1:12" ht="15" customHeight="1" x14ac:dyDescent="0.25">
      <c r="A22" s="82" t="s">
        <v>38</v>
      </c>
      <c r="B22" s="83">
        <v>43457</v>
      </c>
      <c r="C22" s="83">
        <v>2307107</v>
      </c>
      <c r="D22" s="83">
        <v>1337565</v>
      </c>
      <c r="E22" s="83">
        <v>131326.27000000101</v>
      </c>
      <c r="F22" s="83"/>
      <c r="G22" s="83">
        <v>103108.63000000099</v>
      </c>
      <c r="H22" s="83">
        <v>45776.27</v>
      </c>
      <c r="I22" s="83">
        <v>67282.930000000095</v>
      </c>
      <c r="J22" s="83">
        <v>201460.900000002</v>
      </c>
      <c r="K22" s="83">
        <v>52944.8299999999</v>
      </c>
      <c r="L22" s="83">
        <v>591</v>
      </c>
    </row>
    <row r="23" spans="1:12" ht="15" customHeight="1" x14ac:dyDescent="0.25">
      <c r="A23" s="82" t="s">
        <v>4</v>
      </c>
      <c r="B23" s="83">
        <v>8640</v>
      </c>
      <c r="C23" s="83">
        <v>379527</v>
      </c>
      <c r="D23" s="83">
        <v>250027</v>
      </c>
      <c r="E23" s="83">
        <v>37715</v>
      </c>
      <c r="F23" s="83"/>
      <c r="G23" s="83">
        <v>19504.28</v>
      </c>
      <c r="H23" s="83">
        <v>8146.9300000000103</v>
      </c>
      <c r="I23" s="83">
        <v>17498.490000000002</v>
      </c>
      <c r="J23" s="83">
        <v>61052.900000000103</v>
      </c>
      <c r="K23" s="83">
        <v>9714.7900000000009</v>
      </c>
      <c r="L23" s="83">
        <v>164</v>
      </c>
    </row>
    <row r="24" spans="1:12" ht="15" customHeight="1" x14ac:dyDescent="0.25">
      <c r="A24" s="82" t="s">
        <v>3</v>
      </c>
      <c r="B24" s="83">
        <v>19599</v>
      </c>
      <c r="C24" s="83">
        <v>1183692</v>
      </c>
      <c r="D24" s="83">
        <v>481139</v>
      </c>
      <c r="E24" s="83">
        <v>29077.520000000099</v>
      </c>
      <c r="F24" s="83"/>
      <c r="G24" s="83">
        <v>24223.81</v>
      </c>
      <c r="H24" s="83">
        <v>5704.6800000000103</v>
      </c>
      <c r="I24" s="83">
        <v>8812.5500000000102</v>
      </c>
      <c r="J24" s="83">
        <v>28082.49</v>
      </c>
      <c r="K24" s="83">
        <v>18553.79</v>
      </c>
      <c r="L24" s="83">
        <v>918</v>
      </c>
    </row>
    <row r="25" spans="1:12" ht="15" customHeight="1" x14ac:dyDescent="0.25">
      <c r="A25" s="82" t="s">
        <v>2</v>
      </c>
      <c r="B25" s="83">
        <v>35690</v>
      </c>
      <c r="C25" s="83">
        <v>1584938</v>
      </c>
      <c r="D25" s="83">
        <v>744756</v>
      </c>
      <c r="E25" s="83">
        <v>134979.98000000001</v>
      </c>
      <c r="F25" s="83"/>
      <c r="G25" s="83">
        <v>79580.47</v>
      </c>
      <c r="H25" s="83">
        <v>27486.63</v>
      </c>
      <c r="I25" s="83">
        <v>63516.650000000103</v>
      </c>
      <c r="J25" s="83">
        <v>167498.41000000099</v>
      </c>
      <c r="K25" s="83">
        <v>35661.970000000103</v>
      </c>
      <c r="L25" s="83">
        <v>684</v>
      </c>
    </row>
    <row r="26" spans="1:12" ht="15" customHeight="1" x14ac:dyDescent="0.25">
      <c r="A26" s="71" t="s">
        <v>1</v>
      </c>
      <c r="B26" s="72">
        <v>7045</v>
      </c>
      <c r="C26" s="72">
        <v>488856</v>
      </c>
      <c r="D26" s="72">
        <v>299114</v>
      </c>
      <c r="E26" s="72">
        <v>28353.200000000001</v>
      </c>
      <c r="F26" s="72"/>
      <c r="G26" s="72">
        <v>18616.66</v>
      </c>
      <c r="H26" s="72">
        <v>7318.26</v>
      </c>
      <c r="I26" s="72">
        <v>15207.15</v>
      </c>
      <c r="J26" s="72">
        <v>49682.1</v>
      </c>
      <c r="K26" s="72">
        <v>15584.74</v>
      </c>
      <c r="L26" s="72">
        <v>157</v>
      </c>
    </row>
    <row r="27" spans="1:12" ht="15" customHeight="1" x14ac:dyDescent="0.25">
      <c r="A27" s="88" t="s">
        <v>23</v>
      </c>
      <c r="B27" s="76">
        <f>SUM(B6:B26)</f>
        <v>312172</v>
      </c>
      <c r="C27" s="76">
        <f>SUM(C6:C26)</f>
        <v>19985153</v>
      </c>
      <c r="D27" s="76">
        <f>SUM(D6:D26)</f>
        <v>8410722</v>
      </c>
      <c r="E27" s="76">
        <f>SUM(E6:E26)</f>
        <v>1204940.5900000015</v>
      </c>
      <c r="F27" s="76"/>
      <c r="G27" s="76">
        <f t="shared" ref="G27:L27" si="0">SUM(G6:G26)</f>
        <v>620697.07000000111</v>
      </c>
      <c r="H27" s="76">
        <f t="shared" si="0"/>
        <v>373286.46000000025</v>
      </c>
      <c r="I27" s="76">
        <f t="shared" si="0"/>
        <v>725509.42000000144</v>
      </c>
      <c r="J27" s="76">
        <f t="shared" si="0"/>
        <v>2173515.1600000039</v>
      </c>
      <c r="K27" s="76">
        <f t="shared" si="0"/>
        <v>595712.40000000095</v>
      </c>
      <c r="L27" s="76">
        <f t="shared" si="0"/>
        <v>8563</v>
      </c>
    </row>
    <row r="28" spans="1:12" ht="15" customHeight="1" x14ac:dyDescent="0.25">
      <c r="A28" s="88" t="s">
        <v>228</v>
      </c>
      <c r="B28" s="77">
        <f>+B29+B30</f>
        <v>120408</v>
      </c>
      <c r="C28" s="77">
        <f>+C29+C30</f>
        <v>8223218</v>
      </c>
      <c r="D28" s="77">
        <f>+D29+D30</f>
        <v>2645313</v>
      </c>
      <c r="E28" s="77">
        <f>+E29+E30</f>
        <v>532676.46</v>
      </c>
      <c r="F28" s="77"/>
      <c r="G28" s="77">
        <f t="shared" ref="G28:L28" si="1">+G29+G30</f>
        <v>257977.82000000012</v>
      </c>
      <c r="H28" s="77">
        <f t="shared" si="1"/>
        <v>209605.57000000018</v>
      </c>
      <c r="I28" s="77">
        <f t="shared" si="1"/>
        <v>421418.73000000109</v>
      </c>
      <c r="J28" s="77">
        <f t="shared" si="1"/>
        <v>1200973.3100000003</v>
      </c>
      <c r="K28" s="77">
        <f t="shared" si="1"/>
        <v>331925.23000000068</v>
      </c>
      <c r="L28" s="77">
        <f t="shared" si="1"/>
        <v>4444</v>
      </c>
    </row>
    <row r="29" spans="1:12" ht="15" customHeight="1" x14ac:dyDescent="0.25">
      <c r="A29" s="92" t="s">
        <v>229</v>
      </c>
      <c r="B29" s="79">
        <f>+B6+B7+B8+B13</f>
        <v>34879</v>
      </c>
      <c r="C29" s="79">
        <f>+C6+C7+C8+C13</f>
        <v>3083019</v>
      </c>
      <c r="D29" s="79">
        <f>+D6+D7+D8+D13</f>
        <v>1020694</v>
      </c>
      <c r="E29" s="79">
        <f>+E6+E7+E8+E13</f>
        <v>200727.48000000007</v>
      </c>
      <c r="F29" s="79"/>
      <c r="G29" s="79">
        <f t="shared" ref="G29:L29" si="2">+G6+G7+G8+G13</f>
        <v>77273.130000000107</v>
      </c>
      <c r="H29" s="79">
        <f t="shared" si="2"/>
        <v>74215.360000000001</v>
      </c>
      <c r="I29" s="79">
        <f t="shared" si="2"/>
        <v>136581.86000000022</v>
      </c>
      <c r="J29" s="79">
        <f t="shared" si="2"/>
        <v>490779.68999999895</v>
      </c>
      <c r="K29" s="79">
        <f t="shared" si="2"/>
        <v>123737.11000000019</v>
      </c>
      <c r="L29" s="79">
        <f t="shared" si="2"/>
        <v>1047</v>
      </c>
    </row>
    <row r="30" spans="1:12" ht="15" customHeight="1" x14ac:dyDescent="0.25">
      <c r="A30" s="92" t="s">
        <v>230</v>
      </c>
      <c r="B30" s="79">
        <f>+B9+B10+B11+B12+B14</f>
        <v>85529</v>
      </c>
      <c r="C30" s="79">
        <f>+C9+C10+C11+C12+C14</f>
        <v>5140199</v>
      </c>
      <c r="D30" s="79">
        <f>+D9+D10+D11+D12+D14</f>
        <v>1624619</v>
      </c>
      <c r="E30" s="79">
        <f>+E9+E10+E11+E12+E14</f>
        <v>331948.97999999986</v>
      </c>
      <c r="F30" s="79"/>
      <c r="G30" s="79">
        <f t="shared" ref="G30:L30" si="3">+G9+G10+G11+G12+G14</f>
        <v>180704.69</v>
      </c>
      <c r="H30" s="79">
        <f t="shared" si="3"/>
        <v>135390.2100000002</v>
      </c>
      <c r="I30" s="79">
        <f t="shared" si="3"/>
        <v>284836.87000000087</v>
      </c>
      <c r="J30" s="79">
        <f t="shared" si="3"/>
        <v>710193.62000000139</v>
      </c>
      <c r="K30" s="79">
        <f t="shared" si="3"/>
        <v>208188.12000000052</v>
      </c>
      <c r="L30" s="79">
        <f t="shared" si="3"/>
        <v>3397</v>
      </c>
    </row>
    <row r="31" spans="1:12" ht="15" customHeight="1" x14ac:dyDescent="0.25">
      <c r="A31" s="88" t="s">
        <v>39</v>
      </c>
      <c r="B31" s="77">
        <f>+B15+B16+B17+B18</f>
        <v>46244</v>
      </c>
      <c r="C31" s="77">
        <f>+C15+C16+C17+C18</f>
        <v>4527367</v>
      </c>
      <c r="D31" s="77">
        <f>+D15+D16+D17+D18</f>
        <v>1908184</v>
      </c>
      <c r="E31" s="77">
        <f>+E15+E16+E17+E18</f>
        <v>233283.12000000011</v>
      </c>
      <c r="F31" s="77"/>
      <c r="G31" s="77">
        <f t="shared" ref="G31:L31" si="4">+G15+G16+G17+G18</f>
        <v>88776.86</v>
      </c>
      <c r="H31" s="77">
        <f t="shared" si="4"/>
        <v>53557.990000000005</v>
      </c>
      <c r="I31" s="77">
        <f t="shared" si="4"/>
        <v>104688.4000000001</v>
      </c>
      <c r="J31" s="77">
        <f t="shared" si="4"/>
        <v>329426.57</v>
      </c>
      <c r="K31" s="77">
        <f t="shared" si="4"/>
        <v>107076.52000000019</v>
      </c>
      <c r="L31" s="77">
        <f t="shared" si="4"/>
        <v>1184</v>
      </c>
    </row>
    <row r="32" spans="1:12" ht="15" customHeight="1" x14ac:dyDescent="0.25">
      <c r="A32" s="88" t="s">
        <v>231</v>
      </c>
      <c r="B32" s="77">
        <f>+B33+B34</f>
        <v>145520</v>
      </c>
      <c r="C32" s="77">
        <f>+C33+C34</f>
        <v>7234568</v>
      </c>
      <c r="D32" s="77">
        <f>+D33+D34</f>
        <v>3857225</v>
      </c>
      <c r="E32" s="77">
        <f>+E33+E34</f>
        <v>438981.01000000117</v>
      </c>
      <c r="F32" s="77"/>
      <c r="G32" s="77">
        <f t="shared" ref="G32:L32" si="5">+G33+G34</f>
        <v>273942.39000000095</v>
      </c>
      <c r="H32" s="77">
        <f t="shared" si="5"/>
        <v>110122.90000000001</v>
      </c>
      <c r="I32" s="77">
        <f t="shared" si="5"/>
        <v>199402.29000000021</v>
      </c>
      <c r="J32" s="77">
        <f t="shared" si="5"/>
        <v>643115.28000000294</v>
      </c>
      <c r="K32" s="77">
        <f t="shared" si="5"/>
        <v>156710.65000000002</v>
      </c>
      <c r="L32" s="77">
        <f t="shared" si="5"/>
        <v>2935</v>
      </c>
    </row>
    <row r="33" spans="1:12" ht="15" customHeight="1" x14ac:dyDescent="0.25">
      <c r="A33" s="92" t="s">
        <v>59</v>
      </c>
      <c r="B33" s="79">
        <f>+B19+B20+B21+B22+B23+B24</f>
        <v>102785</v>
      </c>
      <c r="C33" s="79">
        <f>+C19+C20+C21+C22+C23+C24</f>
        <v>5160774</v>
      </c>
      <c r="D33" s="79">
        <f>+D19+D20+D21+D22+D23+D24</f>
        <v>2813355</v>
      </c>
      <c r="E33" s="79">
        <f>+E19+E20+E21+E22+E23+E24</f>
        <v>275647.83000000112</v>
      </c>
      <c r="F33" s="79"/>
      <c r="G33" s="79">
        <f t="shared" ref="G33:L33" si="6">+G19+G20+G21+G22+G23+G24</f>
        <v>175745.26000000097</v>
      </c>
      <c r="H33" s="79">
        <f t="shared" si="6"/>
        <v>75318.010000000009</v>
      </c>
      <c r="I33" s="79">
        <f t="shared" si="6"/>
        <v>120678.49000000011</v>
      </c>
      <c r="J33" s="79">
        <f t="shared" si="6"/>
        <v>425934.77000000194</v>
      </c>
      <c r="K33" s="79">
        <f t="shared" si="6"/>
        <v>105463.93999999992</v>
      </c>
      <c r="L33" s="79">
        <f t="shared" si="6"/>
        <v>2094</v>
      </c>
    </row>
    <row r="34" spans="1:12" ht="15" customHeight="1" x14ac:dyDescent="0.25">
      <c r="A34" s="80" t="s">
        <v>60</v>
      </c>
      <c r="B34" s="81">
        <f>+B25+B26</f>
        <v>42735</v>
      </c>
      <c r="C34" s="81">
        <f>+C25+C26</f>
        <v>2073794</v>
      </c>
      <c r="D34" s="81">
        <f>+D25+D26</f>
        <v>1043870</v>
      </c>
      <c r="E34" s="81">
        <f>+E25+E26</f>
        <v>163333.18000000002</v>
      </c>
      <c r="F34" s="81"/>
      <c r="G34" s="81">
        <f t="shared" ref="G34:L34" si="7">+G25+G26</f>
        <v>98197.13</v>
      </c>
      <c r="H34" s="81">
        <f t="shared" si="7"/>
        <v>34804.89</v>
      </c>
      <c r="I34" s="81">
        <f t="shared" si="7"/>
        <v>78723.800000000105</v>
      </c>
      <c r="J34" s="81">
        <f t="shared" si="7"/>
        <v>217180.510000001</v>
      </c>
      <c r="K34" s="81">
        <f t="shared" si="7"/>
        <v>51246.710000000101</v>
      </c>
      <c r="L34" s="81">
        <f t="shared" si="7"/>
        <v>841</v>
      </c>
    </row>
    <row r="36" spans="1:12" ht="1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</sheetData>
  <mergeCells count="14">
    <mergeCell ref="A1:L1"/>
    <mergeCell ref="A2:A5"/>
    <mergeCell ref="B2:E2"/>
    <mergeCell ref="B3:B4"/>
    <mergeCell ref="C3:C4"/>
    <mergeCell ref="D3:D4"/>
    <mergeCell ref="G3:G4"/>
    <mergeCell ref="H3:H4"/>
    <mergeCell ref="I3:I4"/>
    <mergeCell ref="E3:E4"/>
    <mergeCell ref="J3:J4"/>
    <mergeCell ref="K3:K4"/>
    <mergeCell ref="L2:L4"/>
    <mergeCell ref="G2:K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tabColor theme="0" tint="-0.14999847407452621"/>
    <pageSetUpPr fitToPage="1"/>
  </sheetPr>
  <dimension ref="A1:K38"/>
  <sheetViews>
    <sheetView showGridLines="0" zoomScaleNormal="100" zoomScaleSheetLayoutView="80" workbookViewId="0">
      <selection activeCell="G5" sqref="G5"/>
    </sheetView>
  </sheetViews>
  <sheetFormatPr defaultColWidth="9.1796875" defaultRowHeight="15" customHeight="1" x14ac:dyDescent="0.25"/>
  <cols>
    <col min="1" max="1" width="25.7265625" style="2" customWidth="1"/>
    <col min="2" max="2" width="13" style="2" customWidth="1"/>
    <col min="3" max="5" width="12.26953125" style="2" customWidth="1"/>
    <col min="6" max="6" width="3.7265625" style="2" customWidth="1"/>
    <col min="7" max="7" width="10.26953125" style="2" customWidth="1"/>
    <col min="8" max="8" width="14.54296875" style="2" customWidth="1"/>
    <col min="9" max="9" width="15.54296875" style="2" customWidth="1"/>
    <col min="10" max="10" width="14.26953125" style="2" customWidth="1"/>
    <col min="11" max="16384" width="9.1796875" style="2"/>
  </cols>
  <sheetData>
    <row r="1" spans="1:11" s="10" customFormat="1" ht="15" customHeight="1" x14ac:dyDescent="0.3">
      <c r="A1" s="379" t="s">
        <v>359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1" ht="15" customHeight="1" x14ac:dyDescent="0.3">
      <c r="A2" s="372" t="s">
        <v>51</v>
      </c>
      <c r="B2" s="223"/>
      <c r="C2" s="368" t="s">
        <v>290</v>
      </c>
      <c r="D2" s="454"/>
      <c r="E2" s="454"/>
      <c r="F2" s="233"/>
      <c r="G2" s="452" t="s">
        <v>384</v>
      </c>
      <c r="H2" s="453" t="s">
        <v>289</v>
      </c>
      <c r="I2" s="454"/>
      <c r="J2" s="454"/>
      <c r="K2" s="237"/>
    </row>
    <row r="3" spans="1:11" ht="22.5" customHeight="1" x14ac:dyDescent="0.25">
      <c r="A3" s="447"/>
      <c r="B3" s="405" t="s">
        <v>383</v>
      </c>
      <c r="C3" s="405" t="s">
        <v>288</v>
      </c>
      <c r="D3" s="405" t="s">
        <v>287</v>
      </c>
      <c r="E3" s="388" t="s">
        <v>286</v>
      </c>
      <c r="F3" s="236"/>
      <c r="G3" s="450"/>
      <c r="H3" s="427" t="s">
        <v>285</v>
      </c>
      <c r="I3" s="427" t="s">
        <v>284</v>
      </c>
      <c r="J3" s="452" t="s">
        <v>283</v>
      </c>
    </row>
    <row r="4" spans="1:11" ht="49.5" customHeight="1" x14ac:dyDescent="0.25">
      <c r="A4" s="447"/>
      <c r="B4" s="450"/>
      <c r="C4" s="450"/>
      <c r="D4" s="450"/>
      <c r="E4" s="450"/>
      <c r="F4" s="235"/>
      <c r="G4" s="450"/>
      <c r="H4" s="388"/>
      <c r="I4" s="388"/>
      <c r="J4" s="388"/>
    </row>
    <row r="5" spans="1:11" ht="6.75" customHeight="1" x14ac:dyDescent="0.25">
      <c r="A5" s="448"/>
      <c r="B5" s="222"/>
      <c r="C5" s="222"/>
      <c r="D5" s="222"/>
      <c r="E5" s="222"/>
      <c r="F5" s="222"/>
      <c r="G5" s="222"/>
      <c r="H5" s="222"/>
      <c r="I5" s="222"/>
      <c r="J5" s="222"/>
    </row>
    <row r="6" spans="1:11" ht="15" customHeight="1" x14ac:dyDescent="0.25">
      <c r="A6" s="82" t="s">
        <v>33</v>
      </c>
      <c r="B6" s="83">
        <v>26789</v>
      </c>
      <c r="C6" s="83">
        <v>5318</v>
      </c>
      <c r="D6" s="83">
        <v>1852</v>
      </c>
      <c r="E6" s="83">
        <v>19619</v>
      </c>
      <c r="F6" s="83"/>
      <c r="G6" s="83">
        <v>8217</v>
      </c>
      <c r="H6" s="84">
        <v>84.063551356234285</v>
      </c>
      <c r="I6" s="84">
        <v>35.945190156599551</v>
      </c>
      <c r="J6" s="84">
        <v>25.08523915424702</v>
      </c>
    </row>
    <row r="7" spans="1:11" ht="15" customHeight="1" x14ac:dyDescent="0.25">
      <c r="A7" s="82" t="s">
        <v>13</v>
      </c>
      <c r="B7" s="83">
        <v>1826</v>
      </c>
      <c r="C7" s="83">
        <v>447</v>
      </c>
      <c r="D7" s="83">
        <v>148</v>
      </c>
      <c r="E7" s="83">
        <v>1231</v>
      </c>
      <c r="F7" s="83"/>
      <c r="G7" s="83">
        <v>487</v>
      </c>
      <c r="H7" s="84">
        <v>67.300738007380076</v>
      </c>
      <c r="I7" s="84">
        <v>43.932773109243698</v>
      </c>
      <c r="J7" s="84">
        <v>49.120072771376591</v>
      </c>
    </row>
    <row r="8" spans="1:11" ht="15" customHeight="1" x14ac:dyDescent="0.25">
      <c r="A8" s="82" t="s">
        <v>10</v>
      </c>
      <c r="B8" s="83">
        <v>21925</v>
      </c>
      <c r="C8" s="83">
        <v>7306</v>
      </c>
      <c r="D8" s="83">
        <v>1661</v>
      </c>
      <c r="E8" s="83">
        <v>12958</v>
      </c>
      <c r="F8" s="83"/>
      <c r="G8" s="83">
        <v>9421</v>
      </c>
      <c r="H8" s="84">
        <v>81.508206313448994</v>
      </c>
      <c r="I8" s="84">
        <v>42.15455746367239</v>
      </c>
      <c r="J8" s="84">
        <v>28.498867392030895</v>
      </c>
    </row>
    <row r="9" spans="1:11" ht="15" customHeight="1" x14ac:dyDescent="0.25">
      <c r="A9" s="82" t="s">
        <v>41</v>
      </c>
      <c r="B9" s="83">
        <v>11475</v>
      </c>
      <c r="C9" s="83">
        <v>2252</v>
      </c>
      <c r="D9" s="83">
        <v>738</v>
      </c>
      <c r="E9" s="83">
        <v>8485</v>
      </c>
      <c r="F9" s="83"/>
      <c r="G9" s="83">
        <v>3405</v>
      </c>
      <c r="H9" s="84">
        <v>79.525355108762781</v>
      </c>
      <c r="I9" s="84">
        <v>36.721282279608189</v>
      </c>
      <c r="J9" s="84">
        <v>27.681035221527122</v>
      </c>
    </row>
    <row r="10" spans="1:11" ht="15" customHeight="1" x14ac:dyDescent="0.25">
      <c r="A10" s="82" t="s">
        <v>42</v>
      </c>
      <c r="B10" s="83">
        <v>6485</v>
      </c>
      <c r="C10" s="83">
        <v>1640</v>
      </c>
      <c r="D10" s="83">
        <v>361</v>
      </c>
      <c r="E10" s="83">
        <v>4484</v>
      </c>
      <c r="F10" s="83"/>
      <c r="G10" s="83">
        <v>2441</v>
      </c>
      <c r="H10" s="84">
        <v>92.908627593738629</v>
      </c>
      <c r="I10" s="84">
        <v>35.171794871794873</v>
      </c>
      <c r="J10" s="84">
        <v>23.730760986066453</v>
      </c>
    </row>
    <row r="11" spans="1:11" ht="15" customHeight="1" x14ac:dyDescent="0.25">
      <c r="A11" s="82" t="s">
        <v>34</v>
      </c>
      <c r="B11" s="83">
        <v>28083</v>
      </c>
      <c r="C11" s="83">
        <v>5910</v>
      </c>
      <c r="D11" s="83">
        <v>1807</v>
      </c>
      <c r="E11" s="83">
        <v>20366</v>
      </c>
      <c r="F11" s="83"/>
      <c r="G11" s="83">
        <v>9808</v>
      </c>
      <c r="H11" s="84">
        <v>83.382201872560245</v>
      </c>
      <c r="I11" s="84">
        <v>41.281113537117903</v>
      </c>
      <c r="J11" s="84">
        <v>27.525926480777514</v>
      </c>
    </row>
    <row r="12" spans="1:11" ht="15" customHeight="1" x14ac:dyDescent="0.25">
      <c r="A12" s="82" t="s">
        <v>22</v>
      </c>
      <c r="B12" s="83">
        <v>6225</v>
      </c>
      <c r="C12" s="83">
        <v>1803</v>
      </c>
      <c r="D12" s="83">
        <v>486</v>
      </c>
      <c r="E12" s="83">
        <v>3936</v>
      </c>
      <c r="F12" s="83"/>
      <c r="G12" s="83">
        <v>2645</v>
      </c>
      <c r="H12" s="84">
        <v>79.78963971442802</v>
      </c>
      <c r="I12" s="84">
        <v>40.418397626112757</v>
      </c>
      <c r="J12" s="84">
        <v>32.922965248162598</v>
      </c>
    </row>
    <row r="13" spans="1:11" ht="15" customHeight="1" x14ac:dyDescent="0.25">
      <c r="A13" s="82" t="s">
        <v>9</v>
      </c>
      <c r="B13" s="83">
        <v>9839</v>
      </c>
      <c r="C13" s="83">
        <v>4547</v>
      </c>
      <c r="D13" s="83">
        <v>1131</v>
      </c>
      <c r="E13" s="83">
        <v>4161</v>
      </c>
      <c r="F13" s="83"/>
      <c r="G13" s="83">
        <v>5031</v>
      </c>
      <c r="H13" s="84">
        <v>87.242276422764235</v>
      </c>
      <c r="I13" s="84">
        <v>48.743202416918429</v>
      </c>
      <c r="J13" s="84">
        <v>39.378556910569102</v>
      </c>
    </row>
    <row r="14" spans="1:11" ht="15" customHeight="1" x14ac:dyDescent="0.25">
      <c r="A14" s="82" t="s">
        <v>21</v>
      </c>
      <c r="B14" s="83">
        <v>23354</v>
      </c>
      <c r="C14" s="83">
        <v>4175</v>
      </c>
      <c r="D14" s="83">
        <v>1457</v>
      </c>
      <c r="E14" s="83">
        <v>17722</v>
      </c>
      <c r="F14" s="83"/>
      <c r="G14" s="83">
        <v>6735</v>
      </c>
      <c r="H14" s="84">
        <v>82.952170646754837</v>
      </c>
      <c r="I14" s="84">
        <v>40.201471420486698</v>
      </c>
      <c r="J14" s="84">
        <v>25.391059555807043</v>
      </c>
    </row>
    <row r="15" spans="1:11" ht="15" customHeight="1" x14ac:dyDescent="0.25">
      <c r="A15" s="82" t="s">
        <v>35</v>
      </c>
      <c r="B15" s="83">
        <v>39535</v>
      </c>
      <c r="C15" s="83">
        <v>18108</v>
      </c>
      <c r="D15" s="83">
        <v>3531</v>
      </c>
      <c r="E15" s="83">
        <v>17896</v>
      </c>
      <c r="F15" s="83"/>
      <c r="G15" s="83">
        <v>18799</v>
      </c>
      <c r="H15" s="84">
        <v>73.739815685536954</v>
      </c>
      <c r="I15" s="84">
        <v>43.289896465548019</v>
      </c>
      <c r="J15" s="84">
        <v>44.894165910614966</v>
      </c>
    </row>
    <row r="16" spans="1:11" ht="15" customHeight="1" x14ac:dyDescent="0.25">
      <c r="A16" s="82" t="s">
        <v>8</v>
      </c>
      <c r="B16" s="83">
        <v>19526</v>
      </c>
      <c r="C16" s="83">
        <v>9654</v>
      </c>
      <c r="D16" s="83">
        <v>2140</v>
      </c>
      <c r="E16" s="83">
        <v>7732</v>
      </c>
      <c r="F16" s="83"/>
      <c r="G16" s="83">
        <v>8030</v>
      </c>
      <c r="H16" s="84">
        <v>66.236985061113629</v>
      </c>
      <c r="I16" s="84">
        <v>46.390476190476193</v>
      </c>
      <c r="J16" s="84">
        <v>57.144888082274655</v>
      </c>
    </row>
    <row r="17" spans="1:10" ht="15" customHeight="1" x14ac:dyDescent="0.25">
      <c r="A17" s="82" t="s">
        <v>36</v>
      </c>
      <c r="B17" s="83">
        <v>21391</v>
      </c>
      <c r="C17" s="83">
        <v>6442</v>
      </c>
      <c r="D17" s="83">
        <v>1418</v>
      </c>
      <c r="E17" s="83">
        <v>13531</v>
      </c>
      <c r="F17" s="83"/>
      <c r="G17" s="83">
        <v>6413</v>
      </c>
      <c r="H17" s="84">
        <v>66.623756529638882</v>
      </c>
      <c r="I17" s="84">
        <v>41.12155388471178</v>
      </c>
      <c r="J17" s="84">
        <v>49.505036630036628</v>
      </c>
    </row>
    <row r="18" spans="1:10" ht="15" customHeight="1" x14ac:dyDescent="0.25">
      <c r="A18" s="82" t="s">
        <v>7</v>
      </c>
      <c r="B18" s="83">
        <v>45509</v>
      </c>
      <c r="C18" s="83">
        <v>23521</v>
      </c>
      <c r="D18" s="83">
        <v>3389</v>
      </c>
      <c r="E18" s="83">
        <v>18599</v>
      </c>
      <c r="F18" s="83"/>
      <c r="G18" s="83">
        <v>24640</v>
      </c>
      <c r="H18" s="84">
        <v>79.314163644187616</v>
      </c>
      <c r="I18" s="84">
        <v>46.031325301204816</v>
      </c>
      <c r="J18" s="84">
        <v>49.690122056959915</v>
      </c>
    </row>
    <row r="19" spans="1:10" ht="15" customHeight="1" x14ac:dyDescent="0.25">
      <c r="A19" s="82" t="s">
        <v>6</v>
      </c>
      <c r="B19" s="83">
        <v>35137</v>
      </c>
      <c r="C19" s="83">
        <v>17052</v>
      </c>
      <c r="D19" s="83">
        <v>3997</v>
      </c>
      <c r="E19" s="83">
        <v>14088</v>
      </c>
      <c r="F19" s="83"/>
      <c r="G19" s="83">
        <v>14429</v>
      </c>
      <c r="H19" s="84">
        <v>78.274913768994125</v>
      </c>
      <c r="I19" s="84">
        <v>46.904988123515437</v>
      </c>
      <c r="J19" s="84">
        <v>52.018099921484357</v>
      </c>
    </row>
    <row r="20" spans="1:10" ht="15" customHeight="1" x14ac:dyDescent="0.25">
      <c r="A20" s="82" t="s">
        <v>37</v>
      </c>
      <c r="B20" s="83">
        <v>12813</v>
      </c>
      <c r="C20" s="83">
        <v>5466</v>
      </c>
      <c r="D20" s="83">
        <v>1440</v>
      </c>
      <c r="E20" s="83">
        <v>5907</v>
      </c>
      <c r="F20" s="83"/>
      <c r="G20" s="83">
        <v>4532</v>
      </c>
      <c r="H20" s="84">
        <v>66.90451217098753</v>
      </c>
      <c r="I20" s="84">
        <v>44.967213114754095</v>
      </c>
      <c r="J20" s="84">
        <v>55.068004275964149</v>
      </c>
    </row>
    <row r="21" spans="1:10" ht="15" customHeight="1" x14ac:dyDescent="0.25">
      <c r="A21" s="82" t="s">
        <v>5</v>
      </c>
      <c r="B21" s="83">
        <v>53719</v>
      </c>
      <c r="C21" s="83">
        <v>26450</v>
      </c>
      <c r="D21" s="83">
        <v>5677</v>
      </c>
      <c r="E21" s="83">
        <v>21592</v>
      </c>
      <c r="F21" s="83"/>
      <c r="G21" s="83">
        <v>27302</v>
      </c>
      <c r="H21" s="84">
        <v>74.867548346849659</v>
      </c>
      <c r="I21" s="84">
        <v>46.696879643387817</v>
      </c>
      <c r="J21" s="84">
        <v>55.151910065029092</v>
      </c>
    </row>
    <row r="22" spans="1:10" ht="15" customHeight="1" x14ac:dyDescent="0.25">
      <c r="A22" s="82" t="s">
        <v>38</v>
      </c>
      <c r="B22" s="83">
        <v>129186</v>
      </c>
      <c r="C22" s="83">
        <v>63023</v>
      </c>
      <c r="D22" s="83">
        <v>10943</v>
      </c>
      <c r="E22" s="83">
        <v>55220</v>
      </c>
      <c r="F22" s="83"/>
      <c r="G22" s="83">
        <v>47842</v>
      </c>
      <c r="H22" s="84">
        <v>75.493555888584567</v>
      </c>
      <c r="I22" s="84">
        <v>41.26417004048583</v>
      </c>
      <c r="J22" s="84">
        <v>58.11609091214288</v>
      </c>
    </row>
    <row r="23" spans="1:10" ht="15" customHeight="1" x14ac:dyDescent="0.25">
      <c r="A23" s="82" t="s">
        <v>4</v>
      </c>
      <c r="B23" s="83">
        <v>22385</v>
      </c>
      <c r="C23" s="83">
        <v>9875</v>
      </c>
      <c r="D23" s="83">
        <v>2169</v>
      </c>
      <c r="E23" s="83">
        <v>10341</v>
      </c>
      <c r="F23" s="83"/>
      <c r="G23" s="83">
        <v>8492</v>
      </c>
      <c r="H23" s="84">
        <v>65.147966625824139</v>
      </c>
      <c r="I23" s="84">
        <v>43.831730769230766</v>
      </c>
      <c r="J23" s="84">
        <v>63.758896551724135</v>
      </c>
    </row>
    <row r="24" spans="1:10" ht="15" customHeight="1" x14ac:dyDescent="0.25">
      <c r="A24" s="82" t="s">
        <v>3</v>
      </c>
      <c r="B24" s="83">
        <v>77354</v>
      </c>
      <c r="C24" s="83">
        <v>49647</v>
      </c>
      <c r="D24" s="83">
        <v>6870</v>
      </c>
      <c r="E24" s="83">
        <v>20837</v>
      </c>
      <c r="F24" s="83"/>
      <c r="G24" s="83">
        <v>28518</v>
      </c>
      <c r="H24" s="84">
        <v>70.670965971459935</v>
      </c>
      <c r="I24" s="84">
        <v>39.778151260504202</v>
      </c>
      <c r="J24" s="84">
        <v>72.393551430207879</v>
      </c>
    </row>
    <row r="25" spans="1:10" ht="15" customHeight="1" x14ac:dyDescent="0.25">
      <c r="A25" s="82" t="s">
        <v>2</v>
      </c>
      <c r="B25" s="83">
        <v>90214</v>
      </c>
      <c r="C25" s="83">
        <v>34271</v>
      </c>
      <c r="D25" s="83">
        <v>7211</v>
      </c>
      <c r="E25" s="83">
        <v>48732</v>
      </c>
      <c r="F25" s="83"/>
      <c r="G25" s="83">
        <v>38229</v>
      </c>
      <c r="H25" s="84">
        <v>76.09868436211147</v>
      </c>
      <c r="I25" s="84">
        <v>45.003947368421052</v>
      </c>
      <c r="J25" s="84">
        <v>47.025436428141447</v>
      </c>
    </row>
    <row r="26" spans="1:10" ht="15" customHeight="1" x14ac:dyDescent="0.25">
      <c r="A26" s="71" t="s">
        <v>1</v>
      </c>
      <c r="B26" s="72">
        <v>34713</v>
      </c>
      <c r="C26" s="72">
        <v>12692</v>
      </c>
      <c r="D26" s="72">
        <v>2291</v>
      </c>
      <c r="E26" s="72">
        <v>19730</v>
      </c>
      <c r="F26" s="72"/>
      <c r="G26" s="72">
        <v>12909</v>
      </c>
      <c r="H26" s="73">
        <v>71.865819258227404</v>
      </c>
      <c r="I26" s="73">
        <v>44.602941176470587</v>
      </c>
      <c r="J26" s="73">
        <v>46.113152067375758</v>
      </c>
    </row>
    <row r="27" spans="1:10" ht="15" customHeight="1" x14ac:dyDescent="0.25">
      <c r="A27" s="88" t="s">
        <v>23</v>
      </c>
      <c r="B27" s="76">
        <f>SUM(B6:B26)</f>
        <v>717483</v>
      </c>
      <c r="C27" s="76">
        <f>SUM(C6:C26)</f>
        <v>309599</v>
      </c>
      <c r="D27" s="76">
        <f>SUM(D6:D26)</f>
        <v>60717</v>
      </c>
      <c r="E27" s="76">
        <f>SUM(E6:E26)</f>
        <v>347167</v>
      </c>
      <c r="F27" s="76"/>
      <c r="G27" s="76">
        <f>SUM(G6:G26)</f>
        <v>288325</v>
      </c>
      <c r="H27" s="89">
        <v>77.172014870652831</v>
      </c>
      <c r="I27" s="89">
        <v>41.463817527010804</v>
      </c>
      <c r="J27" s="89">
        <v>47.733741563082184</v>
      </c>
    </row>
    <row r="28" spans="1:10" ht="15" customHeight="1" x14ac:dyDescent="0.25">
      <c r="A28" s="88" t="s">
        <v>228</v>
      </c>
      <c r="B28" s="77">
        <f>+B29+B30</f>
        <v>136001</v>
      </c>
      <c r="C28" s="77">
        <f>+C29+C30</f>
        <v>33398</v>
      </c>
      <c r="D28" s="77">
        <f>+D29+D30</f>
        <v>9641</v>
      </c>
      <c r="E28" s="77">
        <f>+E29+E30</f>
        <v>92962</v>
      </c>
      <c r="F28" s="77"/>
      <c r="G28" s="77">
        <f>+G29+G30</f>
        <v>48190</v>
      </c>
      <c r="H28" s="89">
        <v>83.168322563216364</v>
      </c>
      <c r="I28" s="89">
        <v>39.539586617621296</v>
      </c>
      <c r="J28" s="89">
        <v>27.543045283145538</v>
      </c>
    </row>
    <row r="29" spans="1:10" ht="15" customHeight="1" x14ac:dyDescent="0.25">
      <c r="A29" s="92" t="s">
        <v>229</v>
      </c>
      <c r="B29" s="79">
        <f>+B6+B7+B8+B13</f>
        <v>60379</v>
      </c>
      <c r="C29" s="79">
        <f>+C6+C7+C8+C13</f>
        <v>17618</v>
      </c>
      <c r="D29" s="79">
        <f>+D6+D7+D8+D13</f>
        <v>4792</v>
      </c>
      <c r="E29" s="79">
        <f>+E6+E7+E8+E13</f>
        <v>37969</v>
      </c>
      <c r="F29" s="79"/>
      <c r="G29" s="79">
        <f>+G6+G7+G8+G13</f>
        <v>23156</v>
      </c>
      <c r="H29" s="89">
        <v>82.949036884509937</v>
      </c>
      <c r="I29" s="89">
        <v>40.222887558216897</v>
      </c>
      <c r="J29" s="89">
        <v>28.08355549879472</v>
      </c>
    </row>
    <row r="30" spans="1:10" ht="15" customHeight="1" x14ac:dyDescent="0.25">
      <c r="A30" s="92" t="s">
        <v>230</v>
      </c>
      <c r="B30" s="79">
        <f>+B9+B10+B11+B12+B14</f>
        <v>75622</v>
      </c>
      <c r="C30" s="79">
        <f>+C9+C10+C11+C12+C14</f>
        <v>15780</v>
      </c>
      <c r="D30" s="79">
        <f>+D9+D10+D11+D12+D14</f>
        <v>4849</v>
      </c>
      <c r="E30" s="79">
        <f>+E9+E10+E11+E12+E14</f>
        <v>54993</v>
      </c>
      <c r="F30" s="79"/>
      <c r="G30" s="79">
        <f>+G9+G10+G11+G12+G14</f>
        <v>25034</v>
      </c>
      <c r="H30" s="89">
        <v>83.29070124802908</v>
      </c>
      <c r="I30" s="89">
        <v>39.093645969025907</v>
      </c>
      <c r="J30" s="89">
        <v>27.251419023091962</v>
      </c>
    </row>
    <row r="31" spans="1:10" ht="15" customHeight="1" x14ac:dyDescent="0.25">
      <c r="A31" s="88" t="s">
        <v>39</v>
      </c>
      <c r="B31" s="77">
        <f>+B15+B16+B17+B18</f>
        <v>125961</v>
      </c>
      <c r="C31" s="77">
        <f>+C15+C16+C17+C18</f>
        <v>57725</v>
      </c>
      <c r="D31" s="77">
        <f>+D15+D16+D17+D18</f>
        <v>10478</v>
      </c>
      <c r="E31" s="77">
        <f>+E15+E16+E17+E18</f>
        <v>57758</v>
      </c>
      <c r="F31" s="77"/>
      <c r="G31" s="77">
        <f>+G15+G16+G17+G18</f>
        <v>57882</v>
      </c>
      <c r="H31" s="89">
        <v>72.947906513539863</v>
      </c>
      <c r="I31" s="89">
        <v>43.836754453911695</v>
      </c>
      <c r="J31" s="89">
        <v>49.660906654430555</v>
      </c>
    </row>
    <row r="32" spans="1:10" ht="15" customHeight="1" x14ac:dyDescent="0.25">
      <c r="A32" s="88" t="s">
        <v>231</v>
      </c>
      <c r="B32" s="77">
        <f>+B33+B34</f>
        <v>455521</v>
      </c>
      <c r="C32" s="77">
        <f>+C33+C34</f>
        <v>218476</v>
      </c>
      <c r="D32" s="77">
        <f>+D33+D34</f>
        <v>40598</v>
      </c>
      <c r="E32" s="77">
        <f>+E33+E34</f>
        <v>196447</v>
      </c>
      <c r="F32" s="77"/>
      <c r="G32" s="77">
        <f>+G33+G34</f>
        <v>182253</v>
      </c>
      <c r="H32" s="89">
        <v>74.177557047944831</v>
      </c>
      <c r="I32" s="89">
        <v>43.753947678529343</v>
      </c>
      <c r="J32" s="89">
        <v>56.739224200280361</v>
      </c>
    </row>
    <row r="33" spans="1:10" ht="15" customHeight="1" x14ac:dyDescent="0.25">
      <c r="A33" s="92" t="s">
        <v>59</v>
      </c>
      <c r="B33" s="79">
        <f>+B19+B20+B21+B22+B23+B24</f>
        <v>330594</v>
      </c>
      <c r="C33" s="79">
        <f>+C19+C20+C21+C22+C23+C24</f>
        <v>171513</v>
      </c>
      <c r="D33" s="79">
        <f>+D19+D20+D21+D22+D23+D24</f>
        <v>31096</v>
      </c>
      <c r="E33" s="79">
        <f>+E19+E20+E21+E22+E23+E24</f>
        <v>127985</v>
      </c>
      <c r="F33" s="79"/>
      <c r="G33" s="79">
        <f>+G19+G20+G21+G22+G23+G24</f>
        <v>131115</v>
      </c>
      <c r="H33" s="89">
        <v>73.717801442803164</v>
      </c>
      <c r="I33" s="89">
        <v>43.303624875290986</v>
      </c>
      <c r="J33" s="89">
        <v>60.567076834557525</v>
      </c>
    </row>
    <row r="34" spans="1:10" ht="15" customHeight="1" x14ac:dyDescent="0.25">
      <c r="A34" s="80" t="s">
        <v>60</v>
      </c>
      <c r="B34" s="81">
        <f>+B25+B26</f>
        <v>124927</v>
      </c>
      <c r="C34" s="81">
        <f>+C25+C26</f>
        <v>46963</v>
      </c>
      <c r="D34" s="81">
        <f>+D25+D26</f>
        <v>9502</v>
      </c>
      <c r="E34" s="81">
        <f>+E25+E26</f>
        <v>68462</v>
      </c>
      <c r="F34" s="81"/>
      <c r="G34" s="81">
        <f>+G25+G26</f>
        <v>51138</v>
      </c>
      <c r="H34" s="46">
        <v>75.046486664300488</v>
      </c>
      <c r="I34" s="46">
        <v>44.849514563106794</v>
      </c>
      <c r="J34" s="46">
        <v>46.787510414299781</v>
      </c>
    </row>
    <row r="35" spans="1:10" ht="15" customHeight="1" x14ac:dyDescent="0.25">
      <c r="A35" s="196" t="s">
        <v>324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0" ht="15" customHeight="1" x14ac:dyDescent="0.25">
      <c r="B36" s="21"/>
      <c r="C36" s="21"/>
      <c r="H36" s="234"/>
    </row>
    <row r="37" spans="1:10" ht="15" customHeight="1" x14ac:dyDescent="0.25">
      <c r="H37" s="234"/>
    </row>
    <row r="38" spans="1:10" ht="15" customHeight="1" x14ac:dyDescent="0.25">
      <c r="C38" s="21"/>
    </row>
  </sheetData>
  <mergeCells count="12">
    <mergeCell ref="H2:J2"/>
    <mergeCell ref="G2:G4"/>
    <mergeCell ref="A1:J1"/>
    <mergeCell ref="A2:A5"/>
    <mergeCell ref="B3:B4"/>
    <mergeCell ref="C3:C4"/>
    <mergeCell ref="D3:D4"/>
    <mergeCell ref="E3:E4"/>
    <mergeCell ref="H3:H4"/>
    <mergeCell ref="I3:I4"/>
    <mergeCell ref="J3:J4"/>
    <mergeCell ref="C2:E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>
    <tabColor theme="0" tint="-0.14999847407452621"/>
    <pageSetUpPr fitToPage="1"/>
  </sheetPr>
  <dimension ref="A1:E34"/>
  <sheetViews>
    <sheetView showGridLines="0" zoomScaleNormal="100" zoomScaleSheetLayoutView="80" workbookViewId="0">
      <selection activeCell="B5" sqref="B5"/>
    </sheetView>
  </sheetViews>
  <sheetFormatPr defaultColWidth="9.1796875" defaultRowHeight="15" customHeight="1" x14ac:dyDescent="0.25"/>
  <cols>
    <col min="1" max="1" width="26.453125" style="2" customWidth="1"/>
    <col min="2" max="2" width="21.7265625" style="2" customWidth="1"/>
    <col min="3" max="5" width="19.1796875" style="2" customWidth="1"/>
    <col min="6" max="16384" width="9.1796875" style="2"/>
  </cols>
  <sheetData>
    <row r="1" spans="1:5" s="10" customFormat="1" ht="15" customHeight="1" x14ac:dyDescent="0.35">
      <c r="A1" s="455" t="s">
        <v>360</v>
      </c>
      <c r="B1" s="456"/>
      <c r="C1" s="456"/>
      <c r="D1" s="456"/>
      <c r="E1" s="456"/>
    </row>
    <row r="2" spans="1:5" ht="20.25" customHeight="1" x14ac:dyDescent="0.3">
      <c r="A2" s="457" t="s">
        <v>51</v>
      </c>
      <c r="B2" s="427" t="s">
        <v>385</v>
      </c>
      <c r="C2" s="368" t="s">
        <v>153</v>
      </c>
      <c r="D2" s="375"/>
      <c r="E2" s="375"/>
    </row>
    <row r="3" spans="1:5" ht="22.5" customHeight="1" x14ac:dyDescent="0.25">
      <c r="A3" s="458"/>
      <c r="B3" s="429"/>
      <c r="C3" s="405" t="s">
        <v>150</v>
      </c>
      <c r="D3" s="405" t="s">
        <v>151</v>
      </c>
      <c r="E3" s="460" t="s">
        <v>152</v>
      </c>
    </row>
    <row r="4" spans="1:5" ht="32.5" customHeight="1" x14ac:dyDescent="0.25">
      <c r="A4" s="459"/>
      <c r="B4" s="430"/>
      <c r="C4" s="389"/>
      <c r="D4" s="389"/>
      <c r="E4" s="389"/>
    </row>
    <row r="5" spans="1:5" ht="15" customHeight="1" x14ac:dyDescent="0.25">
      <c r="A5" s="82" t="s">
        <v>33</v>
      </c>
      <c r="B5" s="83">
        <v>39534</v>
      </c>
      <c r="C5" s="83">
        <v>34029</v>
      </c>
      <c r="D5" s="83">
        <v>10111</v>
      </c>
      <c r="E5" s="83">
        <v>656</v>
      </c>
    </row>
    <row r="6" spans="1:5" ht="15" customHeight="1" x14ac:dyDescent="0.25">
      <c r="A6" s="82" t="s">
        <v>13</v>
      </c>
      <c r="B6" s="83">
        <v>1537</v>
      </c>
      <c r="C6" s="83">
        <v>777</v>
      </c>
      <c r="D6" s="83">
        <v>829</v>
      </c>
      <c r="E6" s="83">
        <v>3</v>
      </c>
    </row>
    <row r="7" spans="1:5" ht="15" customHeight="1" x14ac:dyDescent="0.25">
      <c r="A7" s="82" t="s">
        <v>10</v>
      </c>
      <c r="B7" s="83">
        <v>32394</v>
      </c>
      <c r="C7" s="83">
        <v>25672</v>
      </c>
      <c r="D7" s="83">
        <v>10014</v>
      </c>
      <c r="E7" s="83">
        <v>476</v>
      </c>
    </row>
    <row r="8" spans="1:5" ht="15" customHeight="1" x14ac:dyDescent="0.25">
      <c r="A8" s="82" t="s">
        <v>41</v>
      </c>
      <c r="B8" s="83">
        <v>13689</v>
      </c>
      <c r="C8" s="83">
        <v>7833</v>
      </c>
      <c r="D8" s="83">
        <v>6335</v>
      </c>
      <c r="E8" s="83">
        <v>1280</v>
      </c>
    </row>
    <row r="9" spans="1:5" ht="15" customHeight="1" x14ac:dyDescent="0.25">
      <c r="A9" s="82" t="s">
        <v>42</v>
      </c>
      <c r="B9" s="83">
        <v>10409</v>
      </c>
      <c r="C9" s="83">
        <v>9369</v>
      </c>
      <c r="D9" s="83">
        <v>1362</v>
      </c>
      <c r="E9" s="83">
        <v>40</v>
      </c>
    </row>
    <row r="10" spans="1:5" ht="15" customHeight="1" x14ac:dyDescent="0.25">
      <c r="A10" s="82" t="s">
        <v>34</v>
      </c>
      <c r="B10" s="83">
        <v>64062</v>
      </c>
      <c r="C10" s="83">
        <v>60441</v>
      </c>
      <c r="D10" s="83">
        <v>7027</v>
      </c>
      <c r="E10" s="83">
        <v>192</v>
      </c>
    </row>
    <row r="11" spans="1:5" ht="15" customHeight="1" x14ac:dyDescent="0.25">
      <c r="A11" s="82" t="s">
        <v>22</v>
      </c>
      <c r="B11" s="83">
        <v>11418</v>
      </c>
      <c r="C11" s="83">
        <v>10745</v>
      </c>
      <c r="D11" s="83">
        <v>1461</v>
      </c>
      <c r="E11" s="83">
        <v>112</v>
      </c>
    </row>
    <row r="12" spans="1:5" ht="15" customHeight="1" x14ac:dyDescent="0.25">
      <c r="A12" s="82" t="s">
        <v>9</v>
      </c>
      <c r="B12" s="83">
        <v>6534</v>
      </c>
      <c r="C12" s="83">
        <v>5946</v>
      </c>
      <c r="D12" s="83">
        <v>796</v>
      </c>
      <c r="E12" s="83">
        <v>164</v>
      </c>
    </row>
    <row r="13" spans="1:5" ht="15" customHeight="1" x14ac:dyDescent="0.25">
      <c r="A13" s="82" t="s">
        <v>21</v>
      </c>
      <c r="B13" s="83">
        <v>41568</v>
      </c>
      <c r="C13" s="83">
        <v>38605</v>
      </c>
      <c r="D13" s="83">
        <v>5570</v>
      </c>
      <c r="E13" s="83">
        <v>504</v>
      </c>
    </row>
    <row r="14" spans="1:5" ht="15" customHeight="1" x14ac:dyDescent="0.25">
      <c r="A14" s="82" t="s">
        <v>35</v>
      </c>
      <c r="B14" s="83">
        <v>25031</v>
      </c>
      <c r="C14" s="83">
        <v>22818</v>
      </c>
      <c r="D14" s="83">
        <v>3756</v>
      </c>
      <c r="E14" s="83">
        <v>579</v>
      </c>
    </row>
    <row r="15" spans="1:5" ht="15" customHeight="1" x14ac:dyDescent="0.25">
      <c r="A15" s="82" t="s">
        <v>8</v>
      </c>
      <c r="B15" s="83">
        <v>12550</v>
      </c>
      <c r="C15" s="83">
        <v>11393</v>
      </c>
      <c r="D15" s="83">
        <v>2128</v>
      </c>
      <c r="E15" s="83">
        <v>150</v>
      </c>
    </row>
    <row r="16" spans="1:5" ht="15" customHeight="1" x14ac:dyDescent="0.25">
      <c r="A16" s="82" t="s">
        <v>36</v>
      </c>
      <c r="B16" s="83">
        <v>20852</v>
      </c>
      <c r="C16" s="83">
        <v>19756</v>
      </c>
      <c r="D16" s="83">
        <v>2253</v>
      </c>
      <c r="E16" s="83">
        <v>135</v>
      </c>
    </row>
    <row r="17" spans="1:5" ht="15" customHeight="1" x14ac:dyDescent="0.25">
      <c r="A17" s="82" t="s">
        <v>7</v>
      </c>
      <c r="B17" s="83">
        <v>30795</v>
      </c>
      <c r="C17" s="83">
        <v>26797</v>
      </c>
      <c r="D17" s="83">
        <v>5434</v>
      </c>
      <c r="E17" s="83">
        <v>189</v>
      </c>
    </row>
    <row r="18" spans="1:5" ht="15" customHeight="1" x14ac:dyDescent="0.25">
      <c r="A18" s="82" t="s">
        <v>6</v>
      </c>
      <c r="B18" s="83">
        <v>19708</v>
      </c>
      <c r="C18" s="83">
        <v>17829</v>
      </c>
      <c r="D18" s="83">
        <v>2835</v>
      </c>
      <c r="E18" s="83">
        <v>74</v>
      </c>
    </row>
    <row r="19" spans="1:5" ht="15" customHeight="1" x14ac:dyDescent="0.25">
      <c r="A19" s="82" t="s">
        <v>37</v>
      </c>
      <c r="B19" s="83">
        <v>9596</v>
      </c>
      <c r="C19" s="83">
        <v>8327</v>
      </c>
      <c r="D19" s="83">
        <v>1831</v>
      </c>
      <c r="E19" s="83">
        <v>31</v>
      </c>
    </row>
    <row r="20" spans="1:5" ht="15" customHeight="1" x14ac:dyDescent="0.25">
      <c r="A20" s="82" t="s">
        <v>5</v>
      </c>
      <c r="B20" s="83">
        <v>37880</v>
      </c>
      <c r="C20" s="83">
        <v>33684</v>
      </c>
      <c r="D20" s="83">
        <v>6129</v>
      </c>
      <c r="E20" s="83">
        <v>215</v>
      </c>
    </row>
    <row r="21" spans="1:5" ht="15" customHeight="1" x14ac:dyDescent="0.25">
      <c r="A21" s="82" t="s">
        <v>38</v>
      </c>
      <c r="B21" s="83">
        <v>87673</v>
      </c>
      <c r="C21" s="83">
        <v>85213</v>
      </c>
      <c r="D21" s="83">
        <v>4078</v>
      </c>
      <c r="E21" s="83">
        <v>249</v>
      </c>
    </row>
    <row r="22" spans="1:5" ht="15" customHeight="1" x14ac:dyDescent="0.25">
      <c r="A22" s="82" t="s">
        <v>4</v>
      </c>
      <c r="B22" s="83">
        <v>16069</v>
      </c>
      <c r="C22" s="83">
        <v>14145</v>
      </c>
      <c r="D22" s="83">
        <v>2899</v>
      </c>
      <c r="E22" s="83">
        <v>64</v>
      </c>
    </row>
    <row r="23" spans="1:5" ht="15" customHeight="1" x14ac:dyDescent="0.25">
      <c r="A23" s="82" t="s">
        <v>3</v>
      </c>
      <c r="B23" s="83">
        <v>30043</v>
      </c>
      <c r="C23" s="83">
        <v>27087</v>
      </c>
      <c r="D23" s="83">
        <v>4431</v>
      </c>
      <c r="E23" s="83">
        <v>230</v>
      </c>
    </row>
    <row r="24" spans="1:5" ht="15" customHeight="1" x14ac:dyDescent="0.25">
      <c r="A24" s="82" t="s">
        <v>2</v>
      </c>
      <c r="B24" s="83">
        <v>80541</v>
      </c>
      <c r="C24" s="83">
        <v>74547</v>
      </c>
      <c r="D24" s="83">
        <v>9637</v>
      </c>
      <c r="E24" s="83">
        <v>183</v>
      </c>
    </row>
    <row r="25" spans="1:5" ht="15" customHeight="1" x14ac:dyDescent="0.25">
      <c r="A25" s="71" t="s">
        <v>1</v>
      </c>
      <c r="B25" s="72">
        <v>27298</v>
      </c>
      <c r="C25" s="72">
        <v>13941</v>
      </c>
      <c r="D25" s="72">
        <v>14859</v>
      </c>
      <c r="E25" s="72">
        <v>142</v>
      </c>
    </row>
    <row r="26" spans="1:5" ht="15" customHeight="1" x14ac:dyDescent="0.25">
      <c r="A26" s="88" t="s">
        <v>23</v>
      </c>
      <c r="B26" s="76">
        <f>SUM(B5:B25)</f>
        <v>619181</v>
      </c>
      <c r="C26" s="76">
        <f t="shared" ref="C26:E26" si="0">SUM(C5:C25)</f>
        <v>548954</v>
      </c>
      <c r="D26" s="76">
        <f t="shared" si="0"/>
        <v>103775</v>
      </c>
      <c r="E26" s="76">
        <f t="shared" si="0"/>
        <v>5668</v>
      </c>
    </row>
    <row r="27" spans="1:5" ht="15" customHeight="1" x14ac:dyDescent="0.25">
      <c r="A27" s="88" t="s">
        <v>228</v>
      </c>
      <c r="B27" s="77">
        <f>+B28+B29</f>
        <v>221145</v>
      </c>
      <c r="C27" s="77">
        <f t="shared" ref="C27:E27" si="1">+C28+C29</f>
        <v>193417</v>
      </c>
      <c r="D27" s="77">
        <f t="shared" si="1"/>
        <v>43505</v>
      </c>
      <c r="E27" s="77">
        <f t="shared" si="1"/>
        <v>3427</v>
      </c>
    </row>
    <row r="28" spans="1:5" ht="15" customHeight="1" x14ac:dyDescent="0.25">
      <c r="A28" s="92" t="s">
        <v>229</v>
      </c>
      <c r="B28" s="79">
        <f>+B5+B6+B7+B12</f>
        <v>79999</v>
      </c>
      <c r="C28" s="79">
        <f t="shared" ref="C28:E28" si="2">+C5+C6+C7+C12</f>
        <v>66424</v>
      </c>
      <c r="D28" s="79">
        <f t="shared" si="2"/>
        <v>21750</v>
      </c>
      <c r="E28" s="79">
        <f t="shared" si="2"/>
        <v>1299</v>
      </c>
    </row>
    <row r="29" spans="1:5" ht="15" customHeight="1" x14ac:dyDescent="0.25">
      <c r="A29" s="92" t="s">
        <v>230</v>
      </c>
      <c r="B29" s="79">
        <f>+B8+B9+B10+B11+B13</f>
        <v>141146</v>
      </c>
      <c r="C29" s="79">
        <f t="shared" ref="C29:E29" si="3">+C8+C9+C10+C11+C13</f>
        <v>126993</v>
      </c>
      <c r="D29" s="79">
        <f t="shared" si="3"/>
        <v>21755</v>
      </c>
      <c r="E29" s="79">
        <f t="shared" si="3"/>
        <v>2128</v>
      </c>
    </row>
    <row r="30" spans="1:5" ht="15" customHeight="1" x14ac:dyDescent="0.25">
      <c r="A30" s="88" t="s">
        <v>39</v>
      </c>
      <c r="B30" s="77">
        <f>+B14+B15+B16+B17</f>
        <v>89228</v>
      </c>
      <c r="C30" s="77">
        <f t="shared" ref="C30:E30" si="4">+C14+C15+C16+C17</f>
        <v>80764</v>
      </c>
      <c r="D30" s="77">
        <f t="shared" si="4"/>
        <v>13571</v>
      </c>
      <c r="E30" s="77">
        <f t="shared" si="4"/>
        <v>1053</v>
      </c>
    </row>
    <row r="31" spans="1:5" ht="15" customHeight="1" x14ac:dyDescent="0.25">
      <c r="A31" s="88" t="s">
        <v>231</v>
      </c>
      <c r="B31" s="77">
        <f>+B32+B33</f>
        <v>308808</v>
      </c>
      <c r="C31" s="77">
        <f t="shared" ref="C31:E31" si="5">+C32+C33</f>
        <v>274773</v>
      </c>
      <c r="D31" s="77">
        <f t="shared" si="5"/>
        <v>46699</v>
      </c>
      <c r="E31" s="77">
        <f t="shared" si="5"/>
        <v>1188</v>
      </c>
    </row>
    <row r="32" spans="1:5" ht="15" customHeight="1" x14ac:dyDescent="0.25">
      <c r="A32" s="92" t="s">
        <v>59</v>
      </c>
      <c r="B32" s="79">
        <f>+B18+B19+B20+B21+B22+B23</f>
        <v>200969</v>
      </c>
      <c r="C32" s="79">
        <f t="shared" ref="C32:E32" si="6">+C18+C19+C20+C21+C22+C23</f>
        <v>186285</v>
      </c>
      <c r="D32" s="79">
        <f t="shared" si="6"/>
        <v>22203</v>
      </c>
      <c r="E32" s="79">
        <f t="shared" si="6"/>
        <v>863</v>
      </c>
    </row>
    <row r="33" spans="1:5" ht="15" customHeight="1" x14ac:dyDescent="0.25">
      <c r="A33" s="80" t="s">
        <v>60</v>
      </c>
      <c r="B33" s="81">
        <f>+B24+B25</f>
        <v>107839</v>
      </c>
      <c r="C33" s="81">
        <f t="shared" ref="C33:E33" si="7">+C24+C25</f>
        <v>88488</v>
      </c>
      <c r="D33" s="81">
        <f t="shared" si="7"/>
        <v>24496</v>
      </c>
      <c r="E33" s="81">
        <f t="shared" si="7"/>
        <v>325</v>
      </c>
    </row>
    <row r="34" spans="1:5" ht="15" customHeight="1" x14ac:dyDescent="0.25">
      <c r="B34" s="21"/>
      <c r="C34" s="21"/>
    </row>
  </sheetData>
  <mergeCells count="7">
    <mergeCell ref="A1:E1"/>
    <mergeCell ref="A2:A4"/>
    <mergeCell ref="C2:E2"/>
    <mergeCell ref="C3:C4"/>
    <mergeCell ref="D3:D4"/>
    <mergeCell ref="E3:E4"/>
    <mergeCell ref="B2:B4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>
    <tabColor theme="0" tint="-0.14999847407452621"/>
    <pageSetUpPr fitToPage="1"/>
  </sheetPr>
  <dimension ref="A1:I36"/>
  <sheetViews>
    <sheetView showGridLines="0" zoomScaleNormal="100" zoomScaleSheetLayoutView="80" workbookViewId="0">
      <selection activeCell="G8" sqref="G8"/>
    </sheetView>
  </sheetViews>
  <sheetFormatPr defaultColWidth="9.1796875" defaultRowHeight="15" customHeight="1" x14ac:dyDescent="0.25"/>
  <cols>
    <col min="1" max="1" width="25.1796875" style="2" customWidth="1"/>
    <col min="2" max="2" width="14.1796875" style="2" customWidth="1"/>
    <col min="3" max="3" width="14.81640625" style="2" customWidth="1"/>
    <col min="4" max="4" width="15.1796875" style="2" customWidth="1"/>
    <col min="5" max="5" width="3.7265625" style="2" customWidth="1"/>
    <col min="6" max="9" width="11.1796875" style="2" customWidth="1"/>
    <col min="10" max="16384" width="9.1796875" style="2"/>
  </cols>
  <sheetData>
    <row r="1" spans="1:9" s="10" customFormat="1" ht="15" customHeight="1" x14ac:dyDescent="0.3">
      <c r="A1" s="379" t="s">
        <v>361</v>
      </c>
      <c r="B1" s="390"/>
      <c r="C1" s="390"/>
      <c r="D1" s="390"/>
      <c r="E1" s="390"/>
      <c r="F1" s="390"/>
      <c r="G1" s="390"/>
      <c r="H1" s="390"/>
      <c r="I1" s="390"/>
    </row>
    <row r="2" spans="1:9" ht="15" customHeight="1" x14ac:dyDescent="0.3">
      <c r="A2" s="372" t="s">
        <v>51</v>
      </c>
      <c r="B2" s="368" t="s">
        <v>119</v>
      </c>
      <c r="C2" s="375"/>
      <c r="D2" s="375"/>
      <c r="E2" s="173"/>
      <c r="F2" s="412" t="s">
        <v>223</v>
      </c>
      <c r="G2" s="375"/>
      <c r="H2" s="375"/>
      <c r="I2" s="375"/>
    </row>
    <row r="3" spans="1:9" ht="33" customHeight="1" x14ac:dyDescent="0.25">
      <c r="A3" s="431"/>
      <c r="B3" s="405" t="s">
        <v>120</v>
      </c>
      <c r="C3" s="405" t="s">
        <v>121</v>
      </c>
      <c r="D3" s="460" t="s">
        <v>122</v>
      </c>
      <c r="E3" s="174"/>
      <c r="F3" s="427" t="s">
        <v>123</v>
      </c>
      <c r="G3" s="427" t="s">
        <v>124</v>
      </c>
      <c r="H3" s="462" t="s">
        <v>125</v>
      </c>
      <c r="I3" s="462" t="s">
        <v>126</v>
      </c>
    </row>
    <row r="4" spans="1:9" ht="22.5" customHeight="1" x14ac:dyDescent="0.25">
      <c r="A4" s="431"/>
      <c r="B4" s="428"/>
      <c r="C4" s="428"/>
      <c r="D4" s="428"/>
      <c r="E4" s="175"/>
      <c r="F4" s="460"/>
      <c r="G4" s="460"/>
      <c r="H4" s="428"/>
      <c r="I4" s="460"/>
    </row>
    <row r="5" spans="1:9" ht="2.25" customHeight="1" x14ac:dyDescent="0.25">
      <c r="A5" s="432"/>
      <c r="B5" s="41"/>
      <c r="C5" s="41"/>
      <c r="D5" s="41"/>
      <c r="E5" s="41"/>
      <c r="F5" s="41"/>
      <c r="G5" s="41"/>
      <c r="H5" s="41"/>
      <c r="I5" s="41"/>
    </row>
    <row r="6" spans="1:9" ht="15" customHeight="1" x14ac:dyDescent="0.25">
      <c r="A6" s="82" t="s">
        <v>33</v>
      </c>
      <c r="B6" s="83">
        <v>2422</v>
      </c>
      <c r="C6" s="83">
        <v>10265</v>
      </c>
      <c r="D6" s="83">
        <v>38377</v>
      </c>
      <c r="E6" s="83"/>
      <c r="F6" s="83">
        <v>33045</v>
      </c>
      <c r="G6" s="83">
        <v>4431</v>
      </c>
      <c r="H6" s="83">
        <v>1953</v>
      </c>
      <c r="I6" s="83">
        <v>11635</v>
      </c>
    </row>
    <row r="7" spans="1:9" ht="15" customHeight="1" x14ac:dyDescent="0.25">
      <c r="A7" s="82" t="s">
        <v>13</v>
      </c>
      <c r="B7" s="83">
        <v>146</v>
      </c>
      <c r="C7" s="83">
        <v>541</v>
      </c>
      <c r="D7" s="83">
        <v>1774</v>
      </c>
      <c r="E7" s="83"/>
      <c r="F7" s="83">
        <v>1260</v>
      </c>
      <c r="G7" s="83">
        <v>276</v>
      </c>
      <c r="H7" s="83">
        <v>55</v>
      </c>
      <c r="I7" s="83">
        <v>870</v>
      </c>
    </row>
    <row r="8" spans="1:9" ht="15" customHeight="1" x14ac:dyDescent="0.25">
      <c r="A8" s="82" t="s">
        <v>10</v>
      </c>
      <c r="B8" s="83">
        <v>2537</v>
      </c>
      <c r="C8" s="83">
        <v>8849</v>
      </c>
      <c r="D8" s="83">
        <v>34094</v>
      </c>
      <c r="E8" s="83"/>
      <c r="F8" s="83">
        <v>27785</v>
      </c>
      <c r="G8" s="83">
        <v>3047</v>
      </c>
      <c r="H8" s="83">
        <v>2271</v>
      </c>
      <c r="I8" s="83">
        <v>12377</v>
      </c>
    </row>
    <row r="9" spans="1:9" ht="15" customHeight="1" x14ac:dyDescent="0.25">
      <c r="A9" s="82" t="s">
        <v>41</v>
      </c>
      <c r="B9" s="83">
        <v>1189</v>
      </c>
      <c r="C9" s="83">
        <v>3808</v>
      </c>
      <c r="D9" s="83">
        <v>14284</v>
      </c>
      <c r="E9" s="83"/>
      <c r="F9" s="83">
        <v>10300</v>
      </c>
      <c r="G9" s="83">
        <v>6013</v>
      </c>
      <c r="H9" s="83">
        <v>963</v>
      </c>
      <c r="I9" s="83">
        <v>2005</v>
      </c>
    </row>
    <row r="10" spans="1:9" ht="15" customHeight="1" x14ac:dyDescent="0.25">
      <c r="A10" s="82" t="s">
        <v>42</v>
      </c>
      <c r="B10" s="83">
        <v>814</v>
      </c>
      <c r="C10" s="83">
        <v>2793</v>
      </c>
      <c r="D10" s="83">
        <v>10300</v>
      </c>
      <c r="E10" s="83"/>
      <c r="F10" s="83">
        <v>9023</v>
      </c>
      <c r="G10" s="83">
        <v>1043</v>
      </c>
      <c r="H10" s="83">
        <v>470</v>
      </c>
      <c r="I10" s="83">
        <v>3371</v>
      </c>
    </row>
    <row r="11" spans="1:9" ht="15" customHeight="1" x14ac:dyDescent="0.25">
      <c r="A11" s="82" t="s">
        <v>34</v>
      </c>
      <c r="B11" s="83">
        <v>4793</v>
      </c>
      <c r="C11" s="83">
        <v>16829</v>
      </c>
      <c r="D11" s="83">
        <v>60210</v>
      </c>
      <c r="E11" s="83"/>
      <c r="F11" s="83">
        <v>57144</v>
      </c>
      <c r="G11" s="83">
        <v>5551</v>
      </c>
      <c r="H11" s="83">
        <v>4441</v>
      </c>
      <c r="I11" s="83">
        <v>14696</v>
      </c>
    </row>
    <row r="12" spans="1:9" ht="15" customHeight="1" x14ac:dyDescent="0.25">
      <c r="A12" s="82" t="s">
        <v>22</v>
      </c>
      <c r="B12" s="83">
        <v>783</v>
      </c>
      <c r="C12" s="83">
        <v>2991</v>
      </c>
      <c r="D12" s="83">
        <v>12309</v>
      </c>
      <c r="E12" s="83"/>
      <c r="F12" s="83">
        <v>10786</v>
      </c>
      <c r="G12" s="83">
        <v>1133</v>
      </c>
      <c r="H12" s="83">
        <v>566</v>
      </c>
      <c r="I12" s="83">
        <v>3598</v>
      </c>
    </row>
    <row r="13" spans="1:9" ht="15" customHeight="1" x14ac:dyDescent="0.25">
      <c r="A13" s="82" t="s">
        <v>9</v>
      </c>
      <c r="B13" s="83">
        <v>625</v>
      </c>
      <c r="C13" s="83">
        <v>2520</v>
      </c>
      <c r="D13" s="83">
        <v>9519</v>
      </c>
      <c r="E13" s="83"/>
      <c r="F13" s="83">
        <v>7165</v>
      </c>
      <c r="G13" s="83">
        <v>1143</v>
      </c>
      <c r="H13" s="83">
        <v>749</v>
      </c>
      <c r="I13" s="83">
        <v>3607</v>
      </c>
    </row>
    <row r="14" spans="1:9" ht="15" customHeight="1" x14ac:dyDescent="0.25">
      <c r="A14" s="82" t="s">
        <v>21</v>
      </c>
      <c r="B14" s="83">
        <v>2730</v>
      </c>
      <c r="C14" s="83">
        <v>10203</v>
      </c>
      <c r="D14" s="83">
        <v>39696</v>
      </c>
      <c r="E14" s="83"/>
      <c r="F14" s="83">
        <v>32764</v>
      </c>
      <c r="G14" s="83">
        <v>4304</v>
      </c>
      <c r="H14" s="83">
        <v>4116</v>
      </c>
      <c r="I14" s="83">
        <v>11445</v>
      </c>
    </row>
    <row r="15" spans="1:9" ht="15" customHeight="1" x14ac:dyDescent="0.25">
      <c r="A15" s="82" t="s">
        <v>35</v>
      </c>
      <c r="B15" s="83">
        <v>2478</v>
      </c>
      <c r="C15" s="83">
        <v>10266</v>
      </c>
      <c r="D15" s="83">
        <v>37734</v>
      </c>
      <c r="E15" s="83"/>
      <c r="F15" s="83">
        <v>29429</v>
      </c>
      <c r="G15" s="83">
        <v>3316</v>
      </c>
      <c r="H15" s="83">
        <v>6606</v>
      </c>
      <c r="I15" s="83">
        <v>11127</v>
      </c>
    </row>
    <row r="16" spans="1:9" ht="15" customHeight="1" x14ac:dyDescent="0.25">
      <c r="A16" s="82" t="s">
        <v>8</v>
      </c>
      <c r="B16" s="83">
        <v>1335</v>
      </c>
      <c r="C16" s="83">
        <v>5387</v>
      </c>
      <c r="D16" s="83">
        <v>19642</v>
      </c>
      <c r="E16" s="83"/>
      <c r="F16" s="83">
        <v>16339</v>
      </c>
      <c r="G16" s="83">
        <v>2207</v>
      </c>
      <c r="H16" s="83">
        <v>2377</v>
      </c>
      <c r="I16" s="83">
        <v>5441</v>
      </c>
    </row>
    <row r="17" spans="1:9" ht="15" customHeight="1" x14ac:dyDescent="0.25">
      <c r="A17" s="82" t="s">
        <v>36</v>
      </c>
      <c r="B17" s="83">
        <v>1929</v>
      </c>
      <c r="C17" s="83">
        <v>7530</v>
      </c>
      <c r="D17" s="83">
        <v>23751</v>
      </c>
      <c r="E17" s="83"/>
      <c r="F17" s="83">
        <v>20843</v>
      </c>
      <c r="G17" s="83">
        <v>2272</v>
      </c>
      <c r="H17" s="83">
        <v>3708</v>
      </c>
      <c r="I17" s="83">
        <v>6387</v>
      </c>
    </row>
    <row r="18" spans="1:9" ht="15" customHeight="1" x14ac:dyDescent="0.25">
      <c r="A18" s="82" t="s">
        <v>7</v>
      </c>
      <c r="B18" s="83">
        <v>3305</v>
      </c>
      <c r="C18" s="83">
        <v>12673</v>
      </c>
      <c r="D18" s="83">
        <v>48920</v>
      </c>
      <c r="E18" s="83"/>
      <c r="F18" s="83">
        <v>43189</v>
      </c>
      <c r="G18" s="83">
        <v>3810</v>
      </c>
      <c r="H18" s="83">
        <v>4131</v>
      </c>
      <c r="I18" s="83">
        <v>13768</v>
      </c>
    </row>
    <row r="19" spans="1:9" ht="15" customHeight="1" x14ac:dyDescent="0.25">
      <c r="A19" s="82" t="s">
        <v>6</v>
      </c>
      <c r="B19" s="83">
        <v>2034</v>
      </c>
      <c r="C19" s="83">
        <v>7312</v>
      </c>
      <c r="D19" s="83">
        <v>34646</v>
      </c>
      <c r="E19" s="83"/>
      <c r="F19" s="83">
        <v>31804</v>
      </c>
      <c r="G19" s="83">
        <v>2404</v>
      </c>
      <c r="H19" s="83">
        <v>2288</v>
      </c>
      <c r="I19" s="83">
        <v>7496</v>
      </c>
    </row>
    <row r="20" spans="1:9" ht="15" customHeight="1" x14ac:dyDescent="0.25">
      <c r="A20" s="82" t="s">
        <v>37</v>
      </c>
      <c r="B20" s="83">
        <v>720</v>
      </c>
      <c r="C20" s="83">
        <v>3611</v>
      </c>
      <c r="D20" s="83">
        <v>13724</v>
      </c>
      <c r="E20" s="83"/>
      <c r="F20" s="83">
        <v>14371</v>
      </c>
      <c r="G20" s="83">
        <v>963</v>
      </c>
      <c r="H20" s="83">
        <v>484</v>
      </c>
      <c r="I20" s="83">
        <v>2237</v>
      </c>
    </row>
    <row r="21" spans="1:9" ht="15" customHeight="1" x14ac:dyDescent="0.25">
      <c r="A21" s="82" t="s">
        <v>5</v>
      </c>
      <c r="B21" s="83">
        <v>3439</v>
      </c>
      <c r="C21" s="83">
        <v>15269</v>
      </c>
      <c r="D21" s="83">
        <v>59157</v>
      </c>
      <c r="E21" s="83"/>
      <c r="F21" s="83">
        <v>53972</v>
      </c>
      <c r="G21" s="83">
        <v>4580</v>
      </c>
      <c r="H21" s="83">
        <v>3118</v>
      </c>
      <c r="I21" s="83">
        <v>16195</v>
      </c>
    </row>
    <row r="22" spans="1:9" ht="15" customHeight="1" x14ac:dyDescent="0.25">
      <c r="A22" s="82" t="s">
        <v>38</v>
      </c>
      <c r="B22" s="83">
        <v>7656</v>
      </c>
      <c r="C22" s="83">
        <v>36246</v>
      </c>
      <c r="D22" s="83">
        <v>145544</v>
      </c>
      <c r="E22" s="83"/>
      <c r="F22" s="83">
        <v>125655</v>
      </c>
      <c r="G22" s="83">
        <v>18786</v>
      </c>
      <c r="H22" s="83">
        <v>20018</v>
      </c>
      <c r="I22" s="83">
        <v>24987</v>
      </c>
    </row>
    <row r="23" spans="1:9" ht="15" customHeight="1" x14ac:dyDescent="0.25">
      <c r="A23" s="82" t="s">
        <v>4</v>
      </c>
      <c r="B23" s="83">
        <v>1364</v>
      </c>
      <c r="C23" s="83">
        <v>6905</v>
      </c>
      <c r="D23" s="83">
        <v>25152</v>
      </c>
      <c r="E23" s="83"/>
      <c r="F23" s="83">
        <v>24436</v>
      </c>
      <c r="G23" s="83">
        <v>2147</v>
      </c>
      <c r="H23" s="83">
        <v>1607</v>
      </c>
      <c r="I23" s="83">
        <v>5231</v>
      </c>
    </row>
    <row r="24" spans="1:9" ht="15" customHeight="1" x14ac:dyDescent="0.25">
      <c r="A24" s="82" t="s">
        <v>3</v>
      </c>
      <c r="B24" s="83">
        <v>4112</v>
      </c>
      <c r="C24" s="83">
        <v>18080</v>
      </c>
      <c r="D24" s="83">
        <v>72441</v>
      </c>
      <c r="E24" s="83"/>
      <c r="F24" s="83">
        <v>63851</v>
      </c>
      <c r="G24" s="83">
        <v>7441</v>
      </c>
      <c r="H24" s="83">
        <v>7068</v>
      </c>
      <c r="I24" s="83">
        <v>16273</v>
      </c>
    </row>
    <row r="25" spans="1:9" ht="15" customHeight="1" x14ac:dyDescent="0.25">
      <c r="A25" s="82" t="s">
        <v>2</v>
      </c>
      <c r="B25" s="83">
        <v>7890</v>
      </c>
      <c r="C25" s="83">
        <v>29163</v>
      </c>
      <c r="D25" s="83">
        <v>102944</v>
      </c>
      <c r="E25" s="83"/>
      <c r="F25" s="83">
        <v>90744</v>
      </c>
      <c r="G25" s="83">
        <v>12675</v>
      </c>
      <c r="H25" s="83">
        <v>12362</v>
      </c>
      <c r="I25" s="83">
        <v>24216</v>
      </c>
    </row>
    <row r="26" spans="1:9" ht="15" customHeight="1" x14ac:dyDescent="0.25">
      <c r="A26" s="71" t="s">
        <v>1</v>
      </c>
      <c r="B26" s="72">
        <v>2824</v>
      </c>
      <c r="C26" s="72">
        <v>9801</v>
      </c>
      <c r="D26" s="72">
        <v>33746</v>
      </c>
      <c r="E26" s="72"/>
      <c r="F26" s="72">
        <v>29773</v>
      </c>
      <c r="G26" s="72">
        <v>3906</v>
      </c>
      <c r="H26" s="72">
        <v>2568</v>
      </c>
      <c r="I26" s="72">
        <v>10124</v>
      </c>
    </row>
    <row r="27" spans="1:9" ht="15" customHeight="1" x14ac:dyDescent="0.25">
      <c r="A27" s="88" t="s">
        <v>23</v>
      </c>
      <c r="B27" s="76">
        <f>SUM(B6:B26)</f>
        <v>55125</v>
      </c>
      <c r="C27" s="76">
        <f t="shared" ref="C27:I27" si="0">SUM(C6:C26)</f>
        <v>221042</v>
      </c>
      <c r="D27" s="76">
        <f t="shared" si="0"/>
        <v>837964</v>
      </c>
      <c r="E27" s="76"/>
      <c r="F27" s="76">
        <f t="shared" si="0"/>
        <v>733678</v>
      </c>
      <c r="G27" s="76">
        <f t="shared" si="0"/>
        <v>91448</v>
      </c>
      <c r="H27" s="76">
        <f t="shared" si="0"/>
        <v>81919</v>
      </c>
      <c r="I27" s="76">
        <f t="shared" si="0"/>
        <v>207086</v>
      </c>
    </row>
    <row r="28" spans="1:9" ht="15" customHeight="1" x14ac:dyDescent="0.25">
      <c r="A28" s="88" t="s">
        <v>228</v>
      </c>
      <c r="B28" s="77">
        <f>+B29+B30</f>
        <v>16039</v>
      </c>
      <c r="C28" s="77">
        <f t="shared" ref="C28:I28" si="1">+C29+C30</f>
        <v>58799</v>
      </c>
      <c r="D28" s="77">
        <f t="shared" si="1"/>
        <v>220563</v>
      </c>
      <c r="E28" s="77"/>
      <c r="F28" s="77">
        <f t="shared" si="1"/>
        <v>189272</v>
      </c>
      <c r="G28" s="77">
        <f t="shared" si="1"/>
        <v>26941</v>
      </c>
      <c r="H28" s="77">
        <f t="shared" si="1"/>
        <v>15584</v>
      </c>
      <c r="I28" s="77">
        <f t="shared" si="1"/>
        <v>63604</v>
      </c>
    </row>
    <row r="29" spans="1:9" ht="15" customHeight="1" x14ac:dyDescent="0.25">
      <c r="A29" s="92" t="s">
        <v>229</v>
      </c>
      <c r="B29" s="79">
        <f>+B6+B7+B8+B13</f>
        <v>5730</v>
      </c>
      <c r="C29" s="79">
        <f t="shared" ref="C29:I29" si="2">+C6+C7+C8+C13</f>
        <v>22175</v>
      </c>
      <c r="D29" s="79">
        <f t="shared" si="2"/>
        <v>83764</v>
      </c>
      <c r="E29" s="79"/>
      <c r="F29" s="79">
        <f t="shared" si="2"/>
        <v>69255</v>
      </c>
      <c r="G29" s="79">
        <f t="shared" si="2"/>
        <v>8897</v>
      </c>
      <c r="H29" s="79">
        <f t="shared" si="2"/>
        <v>5028</v>
      </c>
      <c r="I29" s="79">
        <f t="shared" si="2"/>
        <v>28489</v>
      </c>
    </row>
    <row r="30" spans="1:9" ht="15" customHeight="1" x14ac:dyDescent="0.25">
      <c r="A30" s="92" t="s">
        <v>230</v>
      </c>
      <c r="B30" s="79">
        <f>+B9+B10+B11+B12+B14</f>
        <v>10309</v>
      </c>
      <c r="C30" s="79">
        <f t="shared" ref="C30:I30" si="3">+C9+C10+C11+C12+C14</f>
        <v>36624</v>
      </c>
      <c r="D30" s="79">
        <f t="shared" si="3"/>
        <v>136799</v>
      </c>
      <c r="E30" s="79"/>
      <c r="F30" s="79">
        <f t="shared" si="3"/>
        <v>120017</v>
      </c>
      <c r="G30" s="79">
        <f t="shared" si="3"/>
        <v>18044</v>
      </c>
      <c r="H30" s="79">
        <f t="shared" si="3"/>
        <v>10556</v>
      </c>
      <c r="I30" s="79">
        <f t="shared" si="3"/>
        <v>35115</v>
      </c>
    </row>
    <row r="31" spans="1:9" ht="15" customHeight="1" x14ac:dyDescent="0.25">
      <c r="A31" s="88" t="s">
        <v>39</v>
      </c>
      <c r="B31" s="77">
        <f>+B15+B16+B17+B18</f>
        <v>9047</v>
      </c>
      <c r="C31" s="77">
        <f t="shared" ref="C31:I31" si="4">+C15+C16+C17+C18</f>
        <v>35856</v>
      </c>
      <c r="D31" s="77">
        <f t="shared" si="4"/>
        <v>130047</v>
      </c>
      <c r="E31" s="77"/>
      <c r="F31" s="77">
        <f t="shared" si="4"/>
        <v>109800</v>
      </c>
      <c r="G31" s="77">
        <f t="shared" si="4"/>
        <v>11605</v>
      </c>
      <c r="H31" s="77">
        <f t="shared" si="4"/>
        <v>16822</v>
      </c>
      <c r="I31" s="77">
        <f t="shared" si="4"/>
        <v>36723</v>
      </c>
    </row>
    <row r="32" spans="1:9" ht="15" customHeight="1" x14ac:dyDescent="0.25">
      <c r="A32" s="88" t="s">
        <v>231</v>
      </c>
      <c r="B32" s="77">
        <f>+B33+B34</f>
        <v>30039</v>
      </c>
      <c r="C32" s="77">
        <f t="shared" ref="C32:I32" si="5">+C33+C34</f>
        <v>126387</v>
      </c>
      <c r="D32" s="77">
        <f t="shared" si="5"/>
        <v>487354</v>
      </c>
      <c r="E32" s="77"/>
      <c r="F32" s="77">
        <f t="shared" si="5"/>
        <v>434606</v>
      </c>
      <c r="G32" s="77">
        <f t="shared" si="5"/>
        <v>52902</v>
      </c>
      <c r="H32" s="77">
        <f t="shared" si="5"/>
        <v>49513</v>
      </c>
      <c r="I32" s="77">
        <f t="shared" si="5"/>
        <v>106759</v>
      </c>
    </row>
    <row r="33" spans="1:9" ht="15" customHeight="1" x14ac:dyDescent="0.25">
      <c r="A33" s="92" t="s">
        <v>59</v>
      </c>
      <c r="B33" s="79">
        <f>+B19+B20+B21+B22+B23+B24</f>
        <v>19325</v>
      </c>
      <c r="C33" s="79">
        <f t="shared" ref="C33:I33" si="6">+C19+C20+C21+C22+C23+C24</f>
        <v>87423</v>
      </c>
      <c r="D33" s="79">
        <f t="shared" si="6"/>
        <v>350664</v>
      </c>
      <c r="E33" s="79"/>
      <c r="F33" s="79">
        <f t="shared" si="6"/>
        <v>314089</v>
      </c>
      <c r="G33" s="79">
        <f t="shared" si="6"/>
        <v>36321</v>
      </c>
      <c r="H33" s="79">
        <f t="shared" si="6"/>
        <v>34583</v>
      </c>
      <c r="I33" s="79">
        <f t="shared" si="6"/>
        <v>72419</v>
      </c>
    </row>
    <row r="34" spans="1:9" ht="15" customHeight="1" x14ac:dyDescent="0.25">
      <c r="A34" s="80" t="s">
        <v>60</v>
      </c>
      <c r="B34" s="81">
        <f>+B25+B26</f>
        <v>10714</v>
      </c>
      <c r="C34" s="81">
        <f t="shared" ref="C34:I34" si="7">+C25+C26</f>
        <v>38964</v>
      </c>
      <c r="D34" s="81">
        <f t="shared" si="7"/>
        <v>136690</v>
      </c>
      <c r="E34" s="81"/>
      <c r="F34" s="81">
        <f t="shared" si="7"/>
        <v>120517</v>
      </c>
      <c r="G34" s="81">
        <f t="shared" si="7"/>
        <v>16581</v>
      </c>
      <c r="H34" s="81">
        <f t="shared" si="7"/>
        <v>14930</v>
      </c>
      <c r="I34" s="81">
        <f t="shared" si="7"/>
        <v>34340</v>
      </c>
    </row>
    <row r="35" spans="1:9" ht="15" customHeight="1" x14ac:dyDescent="0.25">
      <c r="A35" s="461" t="s">
        <v>325</v>
      </c>
      <c r="B35" s="461"/>
      <c r="C35" s="461"/>
      <c r="D35" s="461"/>
      <c r="F35" s="21"/>
    </row>
    <row r="36" spans="1:9" ht="15" customHeight="1" x14ac:dyDescent="0.25">
      <c r="A36" s="82"/>
      <c r="C36" s="21"/>
    </row>
  </sheetData>
  <mergeCells count="12">
    <mergeCell ref="A1:I1"/>
    <mergeCell ref="A2:A5"/>
    <mergeCell ref="B2:D2"/>
    <mergeCell ref="F2:I2"/>
    <mergeCell ref="B3:B4"/>
    <mergeCell ref="C3:C4"/>
    <mergeCell ref="D3:D4"/>
    <mergeCell ref="A35:D35"/>
    <mergeCell ref="F3:F4"/>
    <mergeCell ref="G3:G4"/>
    <mergeCell ref="I3:I4"/>
    <mergeCell ref="H3:H4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>
    <tabColor theme="0" tint="-0.14999847407452621"/>
    <pageSetUpPr fitToPage="1"/>
  </sheetPr>
  <dimension ref="A1:K45"/>
  <sheetViews>
    <sheetView showGridLines="0" zoomScaleNormal="100" zoomScaleSheetLayoutView="80" workbookViewId="0">
      <selection activeCell="K10" sqref="K10"/>
    </sheetView>
  </sheetViews>
  <sheetFormatPr defaultColWidth="9.1796875" defaultRowHeight="15" customHeight="1" x14ac:dyDescent="0.25"/>
  <cols>
    <col min="1" max="1" width="26.54296875" style="2" customWidth="1"/>
    <col min="2" max="2" width="10.26953125" style="2" customWidth="1"/>
    <col min="3" max="3" width="15.1796875" style="2" customWidth="1"/>
    <col min="4" max="4" width="14.1796875" style="2" customWidth="1"/>
    <col min="5" max="5" width="11.7265625" style="2" customWidth="1"/>
    <col min="6" max="6" width="3.7265625" style="2" customWidth="1"/>
    <col min="7" max="7" width="10.1796875" style="2" customWidth="1"/>
    <col min="8" max="8" width="13.26953125" style="2" customWidth="1"/>
    <col min="9" max="9" width="12.453125" style="2" customWidth="1"/>
    <col min="10" max="10" width="13.453125" style="2" customWidth="1"/>
    <col min="11" max="16384" width="9.1796875" style="2"/>
  </cols>
  <sheetData>
    <row r="1" spans="1:11" s="10" customFormat="1" ht="15" customHeight="1" x14ac:dyDescent="0.3">
      <c r="A1" s="379" t="s">
        <v>362</v>
      </c>
      <c r="B1" s="379"/>
      <c r="C1" s="390"/>
      <c r="D1" s="390"/>
      <c r="E1" s="390"/>
      <c r="F1" s="390"/>
      <c r="G1" s="390"/>
      <c r="H1" s="390"/>
      <c r="I1" s="390"/>
      <c r="J1" s="390"/>
    </row>
    <row r="2" spans="1:11" ht="15" customHeight="1" x14ac:dyDescent="0.3">
      <c r="A2" s="372" t="s">
        <v>51</v>
      </c>
      <c r="B2" s="378" t="s">
        <v>326</v>
      </c>
      <c r="C2" s="375"/>
      <c r="D2" s="375"/>
      <c r="E2" s="375"/>
      <c r="F2" s="173"/>
      <c r="G2" s="412" t="s">
        <v>130</v>
      </c>
      <c r="H2" s="375"/>
      <c r="I2" s="375"/>
      <c r="J2" s="375"/>
    </row>
    <row r="3" spans="1:11" ht="15" customHeight="1" x14ac:dyDescent="0.3">
      <c r="A3" s="381"/>
      <c r="B3" s="177"/>
      <c r="C3" s="465" t="s">
        <v>128</v>
      </c>
      <c r="D3" s="466"/>
      <c r="E3" s="466"/>
      <c r="F3" s="178"/>
      <c r="G3" s="178"/>
      <c r="H3" s="465" t="s">
        <v>128</v>
      </c>
      <c r="I3" s="466"/>
      <c r="J3" s="466"/>
    </row>
    <row r="4" spans="1:11" ht="13.5" customHeight="1" x14ac:dyDescent="0.25">
      <c r="A4" s="431"/>
      <c r="B4" s="460" t="s">
        <v>232</v>
      </c>
      <c r="C4" s="427" t="s">
        <v>98</v>
      </c>
      <c r="D4" s="405" t="s">
        <v>127</v>
      </c>
      <c r="E4" s="460" t="s">
        <v>297</v>
      </c>
      <c r="F4" s="174"/>
      <c r="G4" s="460" t="s">
        <v>118</v>
      </c>
      <c r="H4" s="427" t="s">
        <v>98</v>
      </c>
      <c r="I4" s="405" t="s">
        <v>127</v>
      </c>
      <c r="J4" s="460" t="s">
        <v>297</v>
      </c>
    </row>
    <row r="5" spans="1:11" ht="24.75" customHeight="1" x14ac:dyDescent="0.25">
      <c r="A5" s="431"/>
      <c r="B5" s="460"/>
      <c r="C5" s="428"/>
      <c r="D5" s="428"/>
      <c r="E5" s="428"/>
      <c r="F5" s="175"/>
      <c r="G5" s="460"/>
      <c r="H5" s="428"/>
      <c r="I5" s="428"/>
      <c r="J5" s="428"/>
    </row>
    <row r="6" spans="1:11" ht="7.5" customHeight="1" x14ac:dyDescent="0.3">
      <c r="A6" s="432"/>
      <c r="B6" s="168"/>
      <c r="C6" s="41"/>
      <c r="D6" s="41"/>
      <c r="E6" s="41"/>
      <c r="F6" s="41"/>
      <c r="G6" s="41"/>
      <c r="H6" s="41"/>
      <c r="I6" s="41"/>
      <c r="J6" s="41"/>
    </row>
    <row r="7" spans="1:11" ht="15" customHeight="1" x14ac:dyDescent="0.25">
      <c r="A7" s="82" t="s">
        <v>33</v>
      </c>
      <c r="B7" s="170">
        <v>51703</v>
      </c>
      <c r="C7" s="83">
        <v>30522</v>
      </c>
      <c r="D7" s="83">
        <v>20905</v>
      </c>
      <c r="E7" s="83">
        <v>170</v>
      </c>
      <c r="F7" s="83"/>
      <c r="G7" s="83">
        <v>16364</v>
      </c>
      <c r="H7" s="83">
        <v>5637</v>
      </c>
      <c r="I7" s="83">
        <v>10574</v>
      </c>
      <c r="J7" s="83">
        <v>153</v>
      </c>
      <c r="K7" s="21"/>
    </row>
    <row r="8" spans="1:11" ht="15" customHeight="1" x14ac:dyDescent="0.25">
      <c r="A8" s="82" t="s">
        <v>13</v>
      </c>
      <c r="B8" s="170">
        <v>2503</v>
      </c>
      <c r="C8" s="83">
        <v>1502</v>
      </c>
      <c r="D8" s="83">
        <v>982</v>
      </c>
      <c r="E8" s="83">
        <v>6</v>
      </c>
      <c r="F8" s="83"/>
      <c r="G8" s="83">
        <v>781</v>
      </c>
      <c r="H8" s="83">
        <v>251</v>
      </c>
      <c r="I8" s="83">
        <v>527</v>
      </c>
      <c r="J8" s="83">
        <v>3</v>
      </c>
      <c r="K8" s="21"/>
    </row>
    <row r="9" spans="1:11" ht="15" customHeight="1" x14ac:dyDescent="0.25">
      <c r="A9" s="82" t="s">
        <v>10</v>
      </c>
      <c r="B9" s="170">
        <v>46893</v>
      </c>
      <c r="C9" s="83">
        <v>28729</v>
      </c>
      <c r="D9" s="83">
        <v>17699</v>
      </c>
      <c r="E9" s="83">
        <v>354</v>
      </c>
      <c r="F9" s="83"/>
      <c r="G9" s="83">
        <v>17765</v>
      </c>
      <c r="H9" s="83">
        <v>6095</v>
      </c>
      <c r="I9" s="83">
        <v>11355</v>
      </c>
      <c r="J9" s="83">
        <v>315</v>
      </c>
      <c r="K9" s="21"/>
    </row>
    <row r="10" spans="1:11" ht="15" customHeight="1" x14ac:dyDescent="0.25">
      <c r="A10" s="82" t="s">
        <v>41</v>
      </c>
      <c r="B10" s="170">
        <v>20023</v>
      </c>
      <c r="C10" s="83">
        <v>9448</v>
      </c>
      <c r="D10" s="83">
        <v>10017</v>
      </c>
      <c r="E10" s="83">
        <v>67</v>
      </c>
      <c r="F10" s="83"/>
      <c r="G10" s="83">
        <v>11879</v>
      </c>
      <c r="H10" s="83">
        <v>3730</v>
      </c>
      <c r="I10" s="83">
        <v>8088</v>
      </c>
      <c r="J10" s="83">
        <v>61</v>
      </c>
      <c r="K10" s="21"/>
    </row>
    <row r="11" spans="1:11" ht="15" customHeight="1" x14ac:dyDescent="0.25">
      <c r="A11" s="82" t="s">
        <v>42</v>
      </c>
      <c r="B11" s="170">
        <v>14236</v>
      </c>
      <c r="C11" s="83">
        <v>9622</v>
      </c>
      <c r="D11" s="83">
        <v>4343</v>
      </c>
      <c r="E11" s="83">
        <v>37</v>
      </c>
      <c r="F11" s="83"/>
      <c r="G11" s="83">
        <v>7396</v>
      </c>
      <c r="H11" s="83">
        <v>4330</v>
      </c>
      <c r="I11" s="83">
        <v>3032</v>
      </c>
      <c r="J11" s="83">
        <v>34</v>
      </c>
      <c r="K11" s="21"/>
    </row>
    <row r="12" spans="1:11" ht="15" customHeight="1" x14ac:dyDescent="0.25">
      <c r="A12" s="82" t="s">
        <v>34</v>
      </c>
      <c r="B12" s="170">
        <v>83017</v>
      </c>
      <c r="C12" s="83">
        <v>63735</v>
      </c>
      <c r="D12" s="83">
        <v>18844</v>
      </c>
      <c r="E12" s="83">
        <v>284</v>
      </c>
      <c r="F12" s="83"/>
      <c r="G12" s="83">
        <v>21413</v>
      </c>
      <c r="H12" s="83">
        <v>10161</v>
      </c>
      <c r="I12" s="83">
        <v>10990</v>
      </c>
      <c r="J12" s="83">
        <v>262</v>
      </c>
      <c r="K12" s="21"/>
    </row>
    <row r="13" spans="1:11" ht="15" customHeight="1" x14ac:dyDescent="0.25">
      <c r="A13" s="82" t="s">
        <v>22</v>
      </c>
      <c r="B13" s="170">
        <v>16400</v>
      </c>
      <c r="C13" s="83">
        <v>12288</v>
      </c>
      <c r="D13" s="83">
        <v>3990</v>
      </c>
      <c r="E13" s="83">
        <v>83</v>
      </c>
      <c r="F13" s="83"/>
      <c r="G13" s="83">
        <v>4828</v>
      </c>
      <c r="H13" s="83">
        <v>2166</v>
      </c>
      <c r="I13" s="83">
        <v>2582</v>
      </c>
      <c r="J13" s="83">
        <v>80</v>
      </c>
      <c r="K13" s="21"/>
    </row>
    <row r="14" spans="1:11" ht="15" customHeight="1" x14ac:dyDescent="0.25">
      <c r="A14" s="82" t="s">
        <v>9</v>
      </c>
      <c r="B14" s="170">
        <v>12873</v>
      </c>
      <c r="C14" s="83">
        <v>9486</v>
      </c>
      <c r="D14" s="83">
        <v>3332</v>
      </c>
      <c r="E14" s="83">
        <v>30</v>
      </c>
      <c r="F14" s="83"/>
      <c r="G14" s="83">
        <v>2535</v>
      </c>
      <c r="H14" s="83">
        <v>1007</v>
      </c>
      <c r="I14" s="83">
        <v>1500</v>
      </c>
      <c r="J14" s="83">
        <v>28</v>
      </c>
      <c r="K14" s="21"/>
    </row>
    <row r="15" spans="1:11" ht="15" customHeight="1" x14ac:dyDescent="0.25">
      <c r="A15" s="82" t="s">
        <v>21</v>
      </c>
      <c r="B15" s="170">
        <v>53753</v>
      </c>
      <c r="C15" s="83">
        <v>36609</v>
      </c>
      <c r="D15" s="83">
        <v>16684</v>
      </c>
      <c r="E15" s="83">
        <v>338</v>
      </c>
      <c r="F15" s="83"/>
      <c r="G15" s="83">
        <v>16845</v>
      </c>
      <c r="H15" s="83">
        <v>7210</v>
      </c>
      <c r="I15" s="83">
        <v>9327</v>
      </c>
      <c r="J15" s="83">
        <v>308</v>
      </c>
      <c r="K15" s="21"/>
    </row>
    <row r="16" spans="1:11" ht="15" customHeight="1" x14ac:dyDescent="0.25">
      <c r="A16" s="82" t="s">
        <v>35</v>
      </c>
      <c r="B16" s="170">
        <v>52146</v>
      </c>
      <c r="C16" s="83">
        <v>40671</v>
      </c>
      <c r="D16" s="83">
        <v>11148</v>
      </c>
      <c r="E16" s="83">
        <v>290</v>
      </c>
      <c r="F16" s="83"/>
      <c r="G16" s="83">
        <v>12043</v>
      </c>
      <c r="H16" s="83">
        <v>5375</v>
      </c>
      <c r="I16" s="83">
        <v>6396</v>
      </c>
      <c r="J16" s="83">
        <v>272</v>
      </c>
      <c r="K16" s="21"/>
    </row>
    <row r="17" spans="1:11" ht="15" customHeight="1" x14ac:dyDescent="0.25">
      <c r="A17" s="82" t="s">
        <v>8</v>
      </c>
      <c r="B17" s="170">
        <v>26956</v>
      </c>
      <c r="C17" s="83">
        <v>22948</v>
      </c>
      <c r="D17" s="83">
        <v>3937</v>
      </c>
      <c r="E17" s="83">
        <v>51</v>
      </c>
      <c r="F17" s="83"/>
      <c r="G17" s="83">
        <v>4134</v>
      </c>
      <c r="H17" s="83">
        <v>2177</v>
      </c>
      <c r="I17" s="83">
        <v>1918</v>
      </c>
      <c r="J17" s="83">
        <v>39</v>
      </c>
      <c r="K17" s="21"/>
    </row>
    <row r="18" spans="1:11" ht="15" customHeight="1" x14ac:dyDescent="0.25">
      <c r="A18" s="82" t="s">
        <v>36</v>
      </c>
      <c r="B18" s="170">
        <v>33800</v>
      </c>
      <c r="C18" s="83">
        <v>28880</v>
      </c>
      <c r="D18" s="83">
        <v>4712</v>
      </c>
      <c r="E18" s="83">
        <v>68</v>
      </c>
      <c r="F18" s="83"/>
      <c r="G18" s="83">
        <v>4955</v>
      </c>
      <c r="H18" s="83">
        <v>2779</v>
      </c>
      <c r="I18" s="83">
        <v>2122</v>
      </c>
      <c r="J18" s="83">
        <v>54</v>
      </c>
      <c r="K18" s="21"/>
    </row>
    <row r="19" spans="1:11" ht="15" customHeight="1" x14ac:dyDescent="0.25">
      <c r="A19" s="82" t="s">
        <v>7</v>
      </c>
      <c r="B19" s="170">
        <v>66328</v>
      </c>
      <c r="C19" s="83">
        <v>54919</v>
      </c>
      <c r="D19" s="83">
        <v>11181</v>
      </c>
      <c r="E19" s="83">
        <v>167</v>
      </c>
      <c r="F19" s="83"/>
      <c r="G19" s="83">
        <v>7668</v>
      </c>
      <c r="H19" s="83">
        <v>3765</v>
      </c>
      <c r="I19" s="83">
        <v>3777</v>
      </c>
      <c r="J19" s="83">
        <v>126</v>
      </c>
      <c r="K19" s="21"/>
    </row>
    <row r="20" spans="1:11" ht="15" customHeight="1" x14ac:dyDescent="0.25">
      <c r="A20" s="82" t="s">
        <v>6</v>
      </c>
      <c r="B20" s="170">
        <v>44516</v>
      </c>
      <c r="C20" s="83">
        <v>38323</v>
      </c>
      <c r="D20" s="83">
        <v>5980</v>
      </c>
      <c r="E20" s="83">
        <v>62</v>
      </c>
      <c r="F20" s="83"/>
      <c r="G20" s="83">
        <v>3521</v>
      </c>
      <c r="H20" s="83">
        <v>1838</v>
      </c>
      <c r="I20" s="83">
        <v>1633</v>
      </c>
      <c r="J20" s="83">
        <v>50</v>
      </c>
      <c r="K20" s="21"/>
    </row>
    <row r="21" spans="1:11" ht="15" customHeight="1" x14ac:dyDescent="0.25">
      <c r="A21" s="82" t="s">
        <v>37</v>
      </c>
      <c r="B21" s="170">
        <v>18233</v>
      </c>
      <c r="C21" s="83">
        <v>15909</v>
      </c>
      <c r="D21" s="83">
        <v>2269</v>
      </c>
      <c r="E21" s="83">
        <v>16</v>
      </c>
      <c r="F21" s="83"/>
      <c r="G21" s="83">
        <v>1344</v>
      </c>
      <c r="H21" s="83">
        <v>785</v>
      </c>
      <c r="I21" s="83">
        <v>553</v>
      </c>
      <c r="J21" s="83">
        <v>6</v>
      </c>
      <c r="K21" s="21"/>
    </row>
    <row r="22" spans="1:11" ht="15" customHeight="1" x14ac:dyDescent="0.25">
      <c r="A22" s="82" t="s">
        <v>5</v>
      </c>
      <c r="B22" s="170">
        <v>79353</v>
      </c>
      <c r="C22" s="83">
        <v>67433</v>
      </c>
      <c r="D22" s="83">
        <v>11470</v>
      </c>
      <c r="E22" s="83">
        <v>202</v>
      </c>
      <c r="F22" s="83"/>
      <c r="G22" s="83">
        <v>6930</v>
      </c>
      <c r="H22" s="83">
        <v>3420</v>
      </c>
      <c r="I22" s="83">
        <v>3346</v>
      </c>
      <c r="J22" s="83">
        <v>164</v>
      </c>
      <c r="K22" s="21"/>
    </row>
    <row r="23" spans="1:11" ht="15" customHeight="1" x14ac:dyDescent="0.25">
      <c r="A23" s="82" t="s">
        <v>38</v>
      </c>
      <c r="B23" s="170">
        <v>191430</v>
      </c>
      <c r="C23" s="83">
        <v>173130</v>
      </c>
      <c r="D23" s="83">
        <v>17791</v>
      </c>
      <c r="E23" s="83">
        <v>471</v>
      </c>
      <c r="F23" s="83"/>
      <c r="G23" s="83">
        <v>10597</v>
      </c>
      <c r="H23" s="83">
        <v>6081</v>
      </c>
      <c r="I23" s="83">
        <v>4242</v>
      </c>
      <c r="J23" s="83">
        <v>274</v>
      </c>
      <c r="K23" s="21"/>
    </row>
    <row r="24" spans="1:11" ht="15" customHeight="1" x14ac:dyDescent="0.25">
      <c r="A24" s="82" t="s">
        <v>4</v>
      </c>
      <c r="B24" s="170">
        <v>33829</v>
      </c>
      <c r="C24" s="83">
        <v>29765</v>
      </c>
      <c r="D24" s="83">
        <v>3891</v>
      </c>
      <c r="E24" s="83">
        <v>134</v>
      </c>
      <c r="F24" s="83"/>
      <c r="G24" s="83">
        <v>2508</v>
      </c>
      <c r="H24" s="83">
        <v>1428</v>
      </c>
      <c r="I24" s="83">
        <v>1031</v>
      </c>
      <c r="J24" s="83">
        <v>49</v>
      </c>
      <c r="K24" s="21"/>
    </row>
    <row r="25" spans="1:11" ht="15" customHeight="1" x14ac:dyDescent="0.25">
      <c r="A25" s="82" t="s">
        <v>3</v>
      </c>
      <c r="B25" s="170">
        <v>95538</v>
      </c>
      <c r="C25" s="83">
        <v>84945</v>
      </c>
      <c r="D25" s="83">
        <v>10289</v>
      </c>
      <c r="E25" s="83">
        <v>175</v>
      </c>
      <c r="F25" s="83"/>
      <c r="G25" s="83">
        <v>6032</v>
      </c>
      <c r="H25" s="83">
        <v>3252</v>
      </c>
      <c r="I25" s="83">
        <v>2656</v>
      </c>
      <c r="J25" s="83">
        <v>124</v>
      </c>
      <c r="K25" s="21"/>
    </row>
    <row r="26" spans="1:11" ht="15" customHeight="1" x14ac:dyDescent="0.25">
      <c r="A26" s="82" t="s">
        <v>2</v>
      </c>
      <c r="B26" s="170">
        <v>142416</v>
      </c>
      <c r="C26" s="83">
        <v>123563</v>
      </c>
      <c r="D26" s="83">
        <v>18409</v>
      </c>
      <c r="E26" s="83">
        <v>358</v>
      </c>
      <c r="F26" s="83"/>
      <c r="G26" s="83">
        <v>10702</v>
      </c>
      <c r="H26" s="83">
        <v>5762</v>
      </c>
      <c r="I26" s="83">
        <v>4701</v>
      </c>
      <c r="J26" s="83">
        <v>239</v>
      </c>
      <c r="K26" s="21"/>
    </row>
    <row r="27" spans="1:11" ht="15" customHeight="1" x14ac:dyDescent="0.25">
      <c r="A27" s="71" t="s">
        <v>1</v>
      </c>
      <c r="B27" s="169">
        <v>47077</v>
      </c>
      <c r="C27" s="72">
        <v>30511</v>
      </c>
      <c r="D27" s="72">
        <v>16244</v>
      </c>
      <c r="E27" s="72">
        <v>110</v>
      </c>
      <c r="F27" s="72"/>
      <c r="G27" s="72">
        <v>8742</v>
      </c>
      <c r="H27" s="72">
        <v>3278</v>
      </c>
      <c r="I27" s="72">
        <v>5391</v>
      </c>
      <c r="J27" s="72">
        <v>73</v>
      </c>
      <c r="K27" s="21"/>
    </row>
    <row r="28" spans="1:11" ht="15" customHeight="1" x14ac:dyDescent="0.25">
      <c r="A28" s="88" t="s">
        <v>23</v>
      </c>
      <c r="B28" s="76">
        <f>SUM(B7:B27)</f>
        <v>1133023</v>
      </c>
      <c r="C28" s="76">
        <f t="shared" ref="C28:J28" si="0">SUM(C7:C27)</f>
        <v>912938</v>
      </c>
      <c r="D28" s="76">
        <f t="shared" si="0"/>
        <v>214117</v>
      </c>
      <c r="E28" s="76">
        <f t="shared" si="0"/>
        <v>3473</v>
      </c>
      <c r="F28" s="76"/>
      <c r="G28" s="76">
        <f t="shared" si="0"/>
        <v>178982</v>
      </c>
      <c r="H28" s="76">
        <f t="shared" si="0"/>
        <v>80527</v>
      </c>
      <c r="I28" s="76">
        <f t="shared" si="0"/>
        <v>95741</v>
      </c>
      <c r="J28" s="76">
        <f t="shared" si="0"/>
        <v>2714</v>
      </c>
      <c r="K28" s="21"/>
    </row>
    <row r="29" spans="1:11" ht="15" customHeight="1" x14ac:dyDescent="0.25">
      <c r="A29" s="88" t="s">
        <v>228</v>
      </c>
      <c r="B29" s="77">
        <f>+B30+B31</f>
        <v>301401</v>
      </c>
      <c r="C29" s="77">
        <f t="shared" ref="C29:J29" si="1">+C30+C31</f>
        <v>201941</v>
      </c>
      <c r="D29" s="77">
        <f t="shared" si="1"/>
        <v>96796</v>
      </c>
      <c r="E29" s="77">
        <f t="shared" si="1"/>
        <v>1369</v>
      </c>
      <c r="F29" s="77"/>
      <c r="G29" s="77">
        <f t="shared" si="1"/>
        <v>99806</v>
      </c>
      <c r="H29" s="77">
        <f t="shared" si="1"/>
        <v>40587</v>
      </c>
      <c r="I29" s="77">
        <f t="shared" si="1"/>
        <v>57975</v>
      </c>
      <c r="J29" s="77">
        <f t="shared" si="1"/>
        <v>1244</v>
      </c>
      <c r="K29" s="21"/>
    </row>
    <row r="30" spans="1:11" ht="15" customHeight="1" x14ac:dyDescent="0.25">
      <c r="A30" s="92" t="s">
        <v>229</v>
      </c>
      <c r="B30" s="79">
        <f>+B7+B8+B9+B14</f>
        <v>113972</v>
      </c>
      <c r="C30" s="79">
        <f t="shared" ref="C30:J30" si="2">+C7+C8+C9+C14</f>
        <v>70239</v>
      </c>
      <c r="D30" s="79">
        <f t="shared" si="2"/>
        <v>42918</v>
      </c>
      <c r="E30" s="79">
        <f t="shared" si="2"/>
        <v>560</v>
      </c>
      <c r="F30" s="79"/>
      <c r="G30" s="79">
        <f t="shared" si="2"/>
        <v>37445</v>
      </c>
      <c r="H30" s="79">
        <f t="shared" si="2"/>
        <v>12990</v>
      </c>
      <c r="I30" s="79">
        <f t="shared" si="2"/>
        <v>23956</v>
      </c>
      <c r="J30" s="79">
        <f t="shared" si="2"/>
        <v>499</v>
      </c>
      <c r="K30" s="21"/>
    </row>
    <row r="31" spans="1:11" ht="15" customHeight="1" x14ac:dyDescent="0.25">
      <c r="A31" s="92" t="s">
        <v>230</v>
      </c>
      <c r="B31" s="79">
        <f>+B10+B11+B12+B13+B15</f>
        <v>187429</v>
      </c>
      <c r="C31" s="79">
        <f t="shared" ref="C31:J31" si="3">+C10+C11+C12+C13+C15</f>
        <v>131702</v>
      </c>
      <c r="D31" s="79">
        <f t="shared" si="3"/>
        <v>53878</v>
      </c>
      <c r="E31" s="79">
        <f t="shared" si="3"/>
        <v>809</v>
      </c>
      <c r="F31" s="79"/>
      <c r="G31" s="79">
        <f t="shared" si="3"/>
        <v>62361</v>
      </c>
      <c r="H31" s="79">
        <f t="shared" si="3"/>
        <v>27597</v>
      </c>
      <c r="I31" s="79">
        <f t="shared" si="3"/>
        <v>34019</v>
      </c>
      <c r="J31" s="79">
        <f t="shared" si="3"/>
        <v>745</v>
      </c>
      <c r="K31" s="21"/>
    </row>
    <row r="32" spans="1:11" ht="15" customHeight="1" x14ac:dyDescent="0.25">
      <c r="A32" s="88" t="s">
        <v>39</v>
      </c>
      <c r="B32" s="77">
        <f>+B16+B17+B18+B19</f>
        <v>179230</v>
      </c>
      <c r="C32" s="77">
        <f t="shared" ref="C32:J32" si="4">+C16+C17+C18+C19</f>
        <v>147418</v>
      </c>
      <c r="D32" s="77">
        <f t="shared" si="4"/>
        <v>30978</v>
      </c>
      <c r="E32" s="77">
        <f t="shared" si="4"/>
        <v>576</v>
      </c>
      <c r="F32" s="77"/>
      <c r="G32" s="77">
        <f t="shared" si="4"/>
        <v>28800</v>
      </c>
      <c r="H32" s="77">
        <f t="shared" si="4"/>
        <v>14096</v>
      </c>
      <c r="I32" s="77">
        <f t="shared" si="4"/>
        <v>14213</v>
      </c>
      <c r="J32" s="77">
        <f t="shared" si="4"/>
        <v>491</v>
      </c>
      <c r="K32" s="21"/>
    </row>
    <row r="33" spans="1:11" ht="15" customHeight="1" x14ac:dyDescent="0.25">
      <c r="A33" s="88" t="s">
        <v>231</v>
      </c>
      <c r="B33" s="77">
        <f>+B34+B35</f>
        <v>652392</v>
      </c>
      <c r="C33" s="77">
        <f t="shared" ref="C33:J33" si="5">+C34+C35</f>
        <v>563579</v>
      </c>
      <c r="D33" s="77">
        <f t="shared" si="5"/>
        <v>86343</v>
      </c>
      <c r="E33" s="77">
        <f t="shared" si="5"/>
        <v>1528</v>
      </c>
      <c r="F33" s="77"/>
      <c r="G33" s="77">
        <f t="shared" si="5"/>
        <v>50376</v>
      </c>
      <c r="H33" s="77">
        <f t="shared" si="5"/>
        <v>25844</v>
      </c>
      <c r="I33" s="77">
        <f t="shared" si="5"/>
        <v>23553</v>
      </c>
      <c r="J33" s="77">
        <f t="shared" si="5"/>
        <v>979</v>
      </c>
      <c r="K33" s="21"/>
    </row>
    <row r="34" spans="1:11" ht="15" customHeight="1" x14ac:dyDescent="0.25">
      <c r="A34" s="92" t="s">
        <v>59</v>
      </c>
      <c r="B34" s="79">
        <f>+B20+B21+B22+B23+B24+B25</f>
        <v>462899</v>
      </c>
      <c r="C34" s="79">
        <f t="shared" ref="C34:J34" si="6">+C20+C21+C22+C23+C24+C25</f>
        <v>409505</v>
      </c>
      <c r="D34" s="79">
        <f t="shared" si="6"/>
        <v>51690</v>
      </c>
      <c r="E34" s="79">
        <f t="shared" si="6"/>
        <v>1060</v>
      </c>
      <c r="F34" s="79"/>
      <c r="G34" s="79">
        <f t="shared" si="6"/>
        <v>30932</v>
      </c>
      <c r="H34" s="79">
        <f t="shared" si="6"/>
        <v>16804</v>
      </c>
      <c r="I34" s="79">
        <f t="shared" si="6"/>
        <v>13461</v>
      </c>
      <c r="J34" s="79">
        <f t="shared" si="6"/>
        <v>667</v>
      </c>
      <c r="K34" s="21"/>
    </row>
    <row r="35" spans="1:11" ht="15" customHeight="1" x14ac:dyDescent="0.25">
      <c r="A35" s="80" t="s">
        <v>60</v>
      </c>
      <c r="B35" s="81">
        <f>+B26+B27</f>
        <v>189493</v>
      </c>
      <c r="C35" s="81">
        <f t="shared" ref="C35:J35" si="7">+C26+C27</f>
        <v>154074</v>
      </c>
      <c r="D35" s="81">
        <f t="shared" si="7"/>
        <v>34653</v>
      </c>
      <c r="E35" s="81">
        <f t="shared" si="7"/>
        <v>468</v>
      </c>
      <c r="F35" s="81"/>
      <c r="G35" s="81">
        <f t="shared" si="7"/>
        <v>19444</v>
      </c>
      <c r="H35" s="81">
        <f t="shared" si="7"/>
        <v>9040</v>
      </c>
      <c r="I35" s="81">
        <f t="shared" si="7"/>
        <v>10092</v>
      </c>
      <c r="J35" s="81">
        <f t="shared" si="7"/>
        <v>312</v>
      </c>
      <c r="K35" s="21"/>
    </row>
    <row r="36" spans="1:11" ht="15" customHeight="1" x14ac:dyDescent="0.25">
      <c r="A36" s="129" t="s">
        <v>300</v>
      </c>
      <c r="B36" s="179"/>
      <c r="C36" s="179"/>
      <c r="D36" s="179"/>
      <c r="E36" s="179"/>
      <c r="F36" s="179"/>
      <c r="G36" s="179"/>
      <c r="H36" s="179"/>
      <c r="I36" s="179"/>
      <c r="J36" s="179"/>
    </row>
    <row r="37" spans="1:11" ht="15" customHeight="1" x14ac:dyDescent="0.25">
      <c r="A37" s="463" t="s">
        <v>369</v>
      </c>
      <c r="B37" s="464"/>
      <c r="C37" s="464"/>
      <c r="D37" s="464"/>
      <c r="E37" s="464"/>
      <c r="F37" s="464"/>
      <c r="G37" s="464"/>
      <c r="H37" s="464"/>
      <c r="I37" s="464"/>
    </row>
    <row r="38" spans="1:11" ht="15" customHeight="1" x14ac:dyDescent="0.25">
      <c r="C38" s="21"/>
      <c r="G38" s="21"/>
    </row>
    <row r="39" spans="1:11" ht="15" customHeight="1" x14ac:dyDescent="0.25">
      <c r="B39" s="21"/>
      <c r="C39" s="21"/>
      <c r="G39" s="21"/>
    </row>
    <row r="40" spans="1:11" ht="15" customHeight="1" x14ac:dyDescent="0.25">
      <c r="G40" s="21"/>
    </row>
    <row r="41" spans="1:11" ht="15" customHeight="1" x14ac:dyDescent="0.25">
      <c r="G41" s="21"/>
    </row>
    <row r="42" spans="1:11" ht="15" customHeight="1" x14ac:dyDescent="0.25">
      <c r="G42" s="21"/>
    </row>
    <row r="43" spans="1:11" ht="15" customHeight="1" x14ac:dyDescent="0.25">
      <c r="G43" s="21"/>
    </row>
    <row r="44" spans="1:11" ht="15" customHeight="1" x14ac:dyDescent="0.25">
      <c r="G44" s="21"/>
    </row>
    <row r="45" spans="1:11" ht="15" customHeight="1" x14ac:dyDescent="0.25">
      <c r="G45" s="21"/>
    </row>
  </sheetData>
  <mergeCells count="15">
    <mergeCell ref="A37:I37"/>
    <mergeCell ref="A1:J1"/>
    <mergeCell ref="A2:A6"/>
    <mergeCell ref="C3:E3"/>
    <mergeCell ref="D4:D5"/>
    <mergeCell ref="E4:E5"/>
    <mergeCell ref="H4:H5"/>
    <mergeCell ref="I4:I5"/>
    <mergeCell ref="J4:J5"/>
    <mergeCell ref="B2:E2"/>
    <mergeCell ref="G2:J2"/>
    <mergeCell ref="H3:J3"/>
    <mergeCell ref="C4:C5"/>
    <mergeCell ref="B4:B5"/>
    <mergeCell ref="G4:G5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tabColor theme="0" tint="-0.14999847407452621"/>
    <pageSetUpPr fitToPage="1"/>
  </sheetPr>
  <dimension ref="A1:J39"/>
  <sheetViews>
    <sheetView showGridLines="0" zoomScale="110" zoomScaleNormal="110" zoomScaleSheetLayoutView="80" workbookViewId="0">
      <selection activeCell="J9" sqref="J9"/>
    </sheetView>
  </sheetViews>
  <sheetFormatPr defaultColWidth="9.1796875" defaultRowHeight="15" customHeight="1" x14ac:dyDescent="0.25"/>
  <cols>
    <col min="1" max="1" width="26" style="2" customWidth="1"/>
    <col min="2" max="2" width="10.54296875" style="2" customWidth="1"/>
    <col min="3" max="3" width="13" style="2" customWidth="1"/>
    <col min="4" max="4" width="11.453125" style="2" customWidth="1"/>
    <col min="5" max="5" width="13.81640625" style="2" customWidth="1"/>
    <col min="6" max="6" width="3.7265625" style="2" customWidth="1"/>
    <col min="7" max="7" width="8.81640625" style="2" customWidth="1"/>
    <col min="8" max="8" width="12.1796875" style="2" customWidth="1"/>
    <col min="9" max="10" width="13.1796875" style="2" customWidth="1"/>
    <col min="11" max="16384" width="9.1796875" style="2"/>
  </cols>
  <sheetData>
    <row r="1" spans="1:10" s="10" customFormat="1" ht="15" customHeight="1" x14ac:dyDescent="0.3">
      <c r="A1" s="379" t="s">
        <v>363</v>
      </c>
      <c r="B1" s="379"/>
      <c r="C1" s="390"/>
      <c r="D1" s="390"/>
      <c r="E1" s="390"/>
      <c r="F1" s="390"/>
      <c r="G1" s="390"/>
      <c r="H1" s="390"/>
      <c r="I1" s="390"/>
      <c r="J1" s="390"/>
    </row>
    <row r="2" spans="1:10" ht="15" customHeight="1" x14ac:dyDescent="0.3">
      <c r="A2" s="372" t="s">
        <v>51</v>
      </c>
      <c r="B2" s="378" t="s">
        <v>129</v>
      </c>
      <c r="C2" s="375"/>
      <c r="D2" s="375"/>
      <c r="E2" s="375"/>
      <c r="F2" s="173"/>
      <c r="G2" s="412" t="s">
        <v>131</v>
      </c>
      <c r="H2" s="375"/>
      <c r="I2" s="375"/>
      <c r="J2" s="375"/>
    </row>
    <row r="3" spans="1:10" ht="15" customHeight="1" x14ac:dyDescent="0.3">
      <c r="A3" s="381"/>
      <c r="B3" s="177"/>
      <c r="C3" s="465" t="s">
        <v>128</v>
      </c>
      <c r="D3" s="466"/>
      <c r="E3" s="466"/>
      <c r="F3" s="178"/>
      <c r="G3" s="178"/>
      <c r="H3" s="465" t="s">
        <v>128</v>
      </c>
      <c r="I3" s="466"/>
      <c r="J3" s="466"/>
    </row>
    <row r="4" spans="1:10" ht="16.5" customHeight="1" x14ac:dyDescent="0.25">
      <c r="A4" s="431"/>
      <c r="B4" s="460" t="s">
        <v>233</v>
      </c>
      <c r="C4" s="427" t="s">
        <v>98</v>
      </c>
      <c r="D4" s="405" t="s">
        <v>127</v>
      </c>
      <c r="E4" s="460" t="s">
        <v>297</v>
      </c>
      <c r="F4" s="174"/>
      <c r="G4" s="460" t="s">
        <v>118</v>
      </c>
      <c r="H4" s="427" t="s">
        <v>98</v>
      </c>
      <c r="I4" s="405" t="s">
        <v>127</v>
      </c>
      <c r="J4" s="460" t="s">
        <v>297</v>
      </c>
    </row>
    <row r="5" spans="1:10" ht="39" customHeight="1" x14ac:dyDescent="0.25">
      <c r="A5" s="431"/>
      <c r="B5" s="460"/>
      <c r="C5" s="428"/>
      <c r="D5" s="428"/>
      <c r="E5" s="428"/>
      <c r="F5" s="175"/>
      <c r="G5" s="460"/>
      <c r="H5" s="428"/>
      <c r="I5" s="428"/>
      <c r="J5" s="428"/>
    </row>
    <row r="6" spans="1:10" ht="6.75" customHeight="1" x14ac:dyDescent="0.3">
      <c r="A6" s="432"/>
      <c r="B6" s="168"/>
      <c r="C6" s="41"/>
      <c r="D6" s="41"/>
      <c r="E6" s="41"/>
      <c r="F6" s="41"/>
      <c r="G6" s="41"/>
      <c r="H6" s="41"/>
      <c r="I6" s="41"/>
      <c r="J6" s="41"/>
    </row>
    <row r="7" spans="1:10" ht="15" customHeight="1" x14ac:dyDescent="0.25">
      <c r="A7" s="82" t="s">
        <v>33</v>
      </c>
      <c r="B7" s="170">
        <v>51703</v>
      </c>
      <c r="C7" s="83">
        <v>30522</v>
      </c>
      <c r="D7" s="83">
        <v>20905</v>
      </c>
      <c r="E7" s="83">
        <v>170</v>
      </c>
      <c r="F7" s="83"/>
      <c r="G7" s="83">
        <v>11953</v>
      </c>
      <c r="H7" s="83">
        <v>3933</v>
      </c>
      <c r="I7" s="83">
        <v>7902</v>
      </c>
      <c r="J7" s="83">
        <v>118</v>
      </c>
    </row>
    <row r="8" spans="1:10" ht="15" customHeight="1" x14ac:dyDescent="0.25">
      <c r="A8" s="82" t="s">
        <v>13</v>
      </c>
      <c r="B8" s="170">
        <v>2503</v>
      </c>
      <c r="C8" s="83">
        <v>1502</v>
      </c>
      <c r="D8" s="83">
        <v>982</v>
      </c>
      <c r="E8" s="83">
        <v>6</v>
      </c>
      <c r="F8" s="83"/>
      <c r="G8" s="83">
        <v>496</v>
      </c>
      <c r="H8" s="83">
        <v>179</v>
      </c>
      <c r="I8" s="83">
        <v>315</v>
      </c>
      <c r="J8" s="83">
        <v>2</v>
      </c>
    </row>
    <row r="9" spans="1:10" ht="15" customHeight="1" x14ac:dyDescent="0.25">
      <c r="A9" s="82" t="s">
        <v>10</v>
      </c>
      <c r="B9" s="170">
        <v>46893</v>
      </c>
      <c r="C9" s="83">
        <v>28729</v>
      </c>
      <c r="D9" s="83">
        <v>17699</v>
      </c>
      <c r="E9" s="83">
        <v>354</v>
      </c>
      <c r="F9" s="83"/>
      <c r="G9" s="83">
        <v>10161</v>
      </c>
      <c r="H9" s="83">
        <v>3065</v>
      </c>
      <c r="I9" s="83">
        <v>6848</v>
      </c>
      <c r="J9" s="83">
        <v>248</v>
      </c>
    </row>
    <row r="10" spans="1:10" ht="15" customHeight="1" x14ac:dyDescent="0.25">
      <c r="A10" s="82" t="s">
        <v>41</v>
      </c>
      <c r="B10" s="170">
        <v>20023</v>
      </c>
      <c r="C10" s="83">
        <v>9448</v>
      </c>
      <c r="D10" s="83">
        <v>10017</v>
      </c>
      <c r="E10" s="83">
        <v>67</v>
      </c>
      <c r="F10" s="83"/>
      <c r="G10" s="83">
        <v>8908</v>
      </c>
      <c r="H10" s="83">
        <v>2567</v>
      </c>
      <c r="I10" s="83">
        <v>6290</v>
      </c>
      <c r="J10" s="83">
        <v>51</v>
      </c>
    </row>
    <row r="11" spans="1:10" ht="15" customHeight="1" x14ac:dyDescent="0.25">
      <c r="A11" s="82" t="s">
        <v>42</v>
      </c>
      <c r="B11" s="170">
        <v>14236</v>
      </c>
      <c r="C11" s="83">
        <v>9622</v>
      </c>
      <c r="D11" s="83">
        <v>4343</v>
      </c>
      <c r="E11" s="83">
        <v>37</v>
      </c>
      <c r="F11" s="83"/>
      <c r="G11" s="83">
        <v>4485</v>
      </c>
      <c r="H11" s="83">
        <v>2036</v>
      </c>
      <c r="I11" s="83">
        <v>2426</v>
      </c>
      <c r="J11" s="83">
        <v>23</v>
      </c>
    </row>
    <row r="12" spans="1:10" ht="15" customHeight="1" x14ac:dyDescent="0.25">
      <c r="A12" s="82" t="s">
        <v>34</v>
      </c>
      <c r="B12" s="170">
        <v>83017</v>
      </c>
      <c r="C12" s="83">
        <v>63735</v>
      </c>
      <c r="D12" s="83">
        <v>18844</v>
      </c>
      <c r="E12" s="83">
        <v>284</v>
      </c>
      <c r="F12" s="83"/>
      <c r="G12" s="83">
        <v>13607</v>
      </c>
      <c r="H12" s="83">
        <v>6005</v>
      </c>
      <c r="I12" s="83">
        <v>7405</v>
      </c>
      <c r="J12" s="83">
        <v>197</v>
      </c>
    </row>
    <row r="13" spans="1:10" ht="15" customHeight="1" x14ac:dyDescent="0.25">
      <c r="A13" s="82" t="s">
        <v>22</v>
      </c>
      <c r="B13" s="170">
        <v>16400</v>
      </c>
      <c r="C13" s="83">
        <v>12288</v>
      </c>
      <c r="D13" s="83">
        <v>3990</v>
      </c>
      <c r="E13" s="83">
        <v>83</v>
      </c>
      <c r="F13" s="83"/>
      <c r="G13" s="83">
        <v>3223</v>
      </c>
      <c r="H13" s="83">
        <v>1330</v>
      </c>
      <c r="I13" s="83">
        <v>1829</v>
      </c>
      <c r="J13" s="83">
        <v>64</v>
      </c>
    </row>
    <row r="14" spans="1:10" ht="15" customHeight="1" x14ac:dyDescent="0.25">
      <c r="A14" s="82" t="s">
        <v>9</v>
      </c>
      <c r="B14" s="170">
        <v>12873</v>
      </c>
      <c r="C14" s="83">
        <v>9486</v>
      </c>
      <c r="D14" s="83">
        <v>3332</v>
      </c>
      <c r="E14" s="83">
        <v>30</v>
      </c>
      <c r="F14" s="83"/>
      <c r="G14" s="83">
        <v>2036</v>
      </c>
      <c r="H14" s="83">
        <v>1007</v>
      </c>
      <c r="I14" s="83">
        <v>1006</v>
      </c>
      <c r="J14" s="83">
        <v>23</v>
      </c>
    </row>
    <row r="15" spans="1:10" ht="15" customHeight="1" x14ac:dyDescent="0.25">
      <c r="A15" s="82" t="s">
        <v>21</v>
      </c>
      <c r="B15" s="170">
        <v>53753</v>
      </c>
      <c r="C15" s="83">
        <v>36609</v>
      </c>
      <c r="D15" s="83">
        <v>16684</v>
      </c>
      <c r="E15" s="83">
        <v>338</v>
      </c>
      <c r="F15" s="83"/>
      <c r="G15" s="83">
        <v>11884</v>
      </c>
      <c r="H15" s="83">
        <v>4411</v>
      </c>
      <c r="I15" s="83">
        <v>7228</v>
      </c>
      <c r="J15" s="83">
        <v>245</v>
      </c>
    </row>
    <row r="16" spans="1:10" ht="15" customHeight="1" x14ac:dyDescent="0.25">
      <c r="A16" s="82" t="s">
        <v>35</v>
      </c>
      <c r="B16" s="170">
        <v>52146</v>
      </c>
      <c r="C16" s="83">
        <v>40671</v>
      </c>
      <c r="D16" s="83">
        <v>11148</v>
      </c>
      <c r="E16" s="83">
        <v>290</v>
      </c>
      <c r="F16" s="83"/>
      <c r="G16" s="83">
        <v>7231</v>
      </c>
      <c r="H16" s="83">
        <v>3298</v>
      </c>
      <c r="I16" s="83">
        <v>3724</v>
      </c>
      <c r="J16" s="83">
        <v>209</v>
      </c>
    </row>
    <row r="17" spans="1:10" ht="15" customHeight="1" x14ac:dyDescent="0.25">
      <c r="A17" s="82" t="s">
        <v>8</v>
      </c>
      <c r="B17" s="170">
        <v>26956</v>
      </c>
      <c r="C17" s="83">
        <v>22948</v>
      </c>
      <c r="D17" s="83">
        <v>3937</v>
      </c>
      <c r="E17" s="83">
        <v>51</v>
      </c>
      <c r="F17" s="83"/>
      <c r="G17" s="83">
        <v>2810</v>
      </c>
      <c r="H17" s="83">
        <v>1580</v>
      </c>
      <c r="I17" s="83">
        <v>1198</v>
      </c>
      <c r="J17" s="83">
        <v>32</v>
      </c>
    </row>
    <row r="18" spans="1:10" ht="15" customHeight="1" x14ac:dyDescent="0.25">
      <c r="A18" s="82" t="s">
        <v>36</v>
      </c>
      <c r="B18" s="170">
        <v>33800</v>
      </c>
      <c r="C18" s="83">
        <v>28880</v>
      </c>
      <c r="D18" s="83">
        <v>4712</v>
      </c>
      <c r="E18" s="83">
        <v>68</v>
      </c>
      <c r="F18" s="83"/>
      <c r="G18" s="83">
        <v>3532</v>
      </c>
      <c r="H18" s="83">
        <v>1968</v>
      </c>
      <c r="I18" s="83">
        <v>1519</v>
      </c>
      <c r="J18" s="83">
        <v>45</v>
      </c>
    </row>
    <row r="19" spans="1:10" ht="15" customHeight="1" x14ac:dyDescent="0.25">
      <c r="A19" s="82" t="s">
        <v>7</v>
      </c>
      <c r="B19" s="170">
        <v>66328</v>
      </c>
      <c r="C19" s="83">
        <v>54919</v>
      </c>
      <c r="D19" s="83">
        <v>11181</v>
      </c>
      <c r="E19" s="83">
        <v>167</v>
      </c>
      <c r="F19" s="83"/>
      <c r="G19" s="83">
        <v>5976</v>
      </c>
      <c r="H19" s="83">
        <v>3167</v>
      </c>
      <c r="I19" s="83">
        <v>2724</v>
      </c>
      <c r="J19" s="83">
        <v>85</v>
      </c>
    </row>
    <row r="20" spans="1:10" ht="15" customHeight="1" x14ac:dyDescent="0.25">
      <c r="A20" s="82" t="s">
        <v>6</v>
      </c>
      <c r="B20" s="170">
        <v>44516</v>
      </c>
      <c r="C20" s="83">
        <v>38323</v>
      </c>
      <c r="D20" s="83">
        <v>5980</v>
      </c>
      <c r="E20" s="83">
        <v>62</v>
      </c>
      <c r="F20" s="83"/>
      <c r="G20" s="83">
        <v>3266</v>
      </c>
      <c r="H20" s="83">
        <v>1849</v>
      </c>
      <c r="I20" s="83">
        <v>1389</v>
      </c>
      <c r="J20" s="83">
        <v>28</v>
      </c>
    </row>
    <row r="21" spans="1:10" ht="15" customHeight="1" x14ac:dyDescent="0.25">
      <c r="A21" s="82" t="s">
        <v>37</v>
      </c>
      <c r="B21" s="170">
        <v>18233</v>
      </c>
      <c r="C21" s="83">
        <v>15909</v>
      </c>
      <c r="D21" s="83">
        <v>2269</v>
      </c>
      <c r="E21" s="83">
        <v>16</v>
      </c>
      <c r="F21" s="83"/>
      <c r="G21" s="83">
        <v>1109</v>
      </c>
      <c r="H21" s="83">
        <v>641</v>
      </c>
      <c r="I21" s="83">
        <v>463</v>
      </c>
      <c r="J21" s="83">
        <v>5</v>
      </c>
    </row>
    <row r="22" spans="1:10" ht="15" customHeight="1" x14ac:dyDescent="0.25">
      <c r="A22" s="82" t="s">
        <v>5</v>
      </c>
      <c r="B22" s="170">
        <v>79353</v>
      </c>
      <c r="C22" s="83">
        <v>67433</v>
      </c>
      <c r="D22" s="83">
        <v>11470</v>
      </c>
      <c r="E22" s="83">
        <v>202</v>
      </c>
      <c r="F22" s="83"/>
      <c r="G22" s="83">
        <v>4932</v>
      </c>
      <c r="H22" s="83">
        <v>2510</v>
      </c>
      <c r="I22" s="83">
        <v>2306</v>
      </c>
      <c r="J22" s="83">
        <v>116</v>
      </c>
    </row>
    <row r="23" spans="1:10" ht="15" customHeight="1" x14ac:dyDescent="0.25">
      <c r="A23" s="82" t="s">
        <v>38</v>
      </c>
      <c r="B23" s="170">
        <v>191430</v>
      </c>
      <c r="C23" s="83">
        <v>173130</v>
      </c>
      <c r="D23" s="83">
        <v>17791</v>
      </c>
      <c r="E23" s="83">
        <v>471</v>
      </c>
      <c r="F23" s="83"/>
      <c r="G23" s="83">
        <v>9031</v>
      </c>
      <c r="H23" s="83">
        <v>5513</v>
      </c>
      <c r="I23" s="83">
        <v>3317</v>
      </c>
      <c r="J23" s="83">
        <v>201</v>
      </c>
    </row>
    <row r="24" spans="1:10" ht="15" customHeight="1" x14ac:dyDescent="0.25">
      <c r="A24" s="82" t="s">
        <v>4</v>
      </c>
      <c r="B24" s="170">
        <v>33829</v>
      </c>
      <c r="C24" s="83">
        <v>29765</v>
      </c>
      <c r="D24" s="83">
        <v>3891</v>
      </c>
      <c r="E24" s="83">
        <v>134</v>
      </c>
      <c r="F24" s="83"/>
      <c r="G24" s="83">
        <v>1832</v>
      </c>
      <c r="H24" s="83">
        <v>1025</v>
      </c>
      <c r="I24" s="83">
        <v>771</v>
      </c>
      <c r="J24" s="83">
        <v>36</v>
      </c>
    </row>
    <row r="25" spans="1:10" ht="15" customHeight="1" x14ac:dyDescent="0.25">
      <c r="A25" s="82" t="s">
        <v>3</v>
      </c>
      <c r="B25" s="170">
        <v>95538</v>
      </c>
      <c r="C25" s="83">
        <v>84945</v>
      </c>
      <c r="D25" s="83">
        <v>10289</v>
      </c>
      <c r="E25" s="83">
        <v>175</v>
      </c>
      <c r="F25" s="83"/>
      <c r="G25" s="83">
        <v>4999</v>
      </c>
      <c r="H25" s="83">
        <v>3013</v>
      </c>
      <c r="I25" s="83">
        <v>1901</v>
      </c>
      <c r="J25" s="83">
        <v>85</v>
      </c>
    </row>
    <row r="26" spans="1:10" ht="15" customHeight="1" x14ac:dyDescent="0.25">
      <c r="A26" s="82" t="s">
        <v>2</v>
      </c>
      <c r="B26" s="170">
        <v>142416</v>
      </c>
      <c r="C26" s="83">
        <v>123563</v>
      </c>
      <c r="D26" s="83">
        <v>18409</v>
      </c>
      <c r="E26" s="83">
        <v>358</v>
      </c>
      <c r="F26" s="83"/>
      <c r="G26" s="83">
        <v>8114</v>
      </c>
      <c r="H26" s="83">
        <v>4792</v>
      </c>
      <c r="I26" s="83">
        <v>3174</v>
      </c>
      <c r="J26" s="83">
        <v>148</v>
      </c>
    </row>
    <row r="27" spans="1:10" ht="15" customHeight="1" x14ac:dyDescent="0.25">
      <c r="A27" s="71" t="s">
        <v>1</v>
      </c>
      <c r="B27" s="169">
        <v>47077</v>
      </c>
      <c r="C27" s="72">
        <v>30511</v>
      </c>
      <c r="D27" s="72">
        <v>16244</v>
      </c>
      <c r="E27" s="72">
        <v>110</v>
      </c>
      <c r="F27" s="72"/>
      <c r="G27" s="72">
        <v>5319</v>
      </c>
      <c r="H27" s="72">
        <v>2106</v>
      </c>
      <c r="I27" s="72">
        <v>3160</v>
      </c>
      <c r="J27" s="72">
        <v>53</v>
      </c>
    </row>
    <row r="28" spans="1:10" ht="15" customHeight="1" x14ac:dyDescent="0.25">
      <c r="A28" s="88" t="s">
        <v>23</v>
      </c>
      <c r="B28" s="76">
        <f>SUM(B7:B27)</f>
        <v>1133023</v>
      </c>
      <c r="C28" s="76">
        <f t="shared" ref="C28:J28" si="0">SUM(C7:C27)</f>
        <v>912938</v>
      </c>
      <c r="D28" s="76">
        <f t="shared" si="0"/>
        <v>214117</v>
      </c>
      <c r="E28" s="76">
        <f t="shared" si="0"/>
        <v>3473</v>
      </c>
      <c r="F28" s="76"/>
      <c r="G28" s="76">
        <f t="shared" si="0"/>
        <v>124904</v>
      </c>
      <c r="H28" s="76">
        <f t="shared" si="0"/>
        <v>55995</v>
      </c>
      <c r="I28" s="76">
        <f t="shared" si="0"/>
        <v>66895</v>
      </c>
      <c r="J28" s="76">
        <f t="shared" si="0"/>
        <v>2014</v>
      </c>
    </row>
    <row r="29" spans="1:10" ht="15" customHeight="1" x14ac:dyDescent="0.25">
      <c r="A29" s="88" t="s">
        <v>228</v>
      </c>
      <c r="B29" s="77">
        <f>+B30+B31</f>
        <v>301401</v>
      </c>
      <c r="C29" s="77">
        <f t="shared" ref="C29:J29" si="1">+C30+C31</f>
        <v>201941</v>
      </c>
      <c r="D29" s="77">
        <f t="shared" si="1"/>
        <v>96796</v>
      </c>
      <c r="E29" s="77">
        <f t="shared" si="1"/>
        <v>1369</v>
      </c>
      <c r="F29" s="77"/>
      <c r="G29" s="77">
        <f t="shared" si="1"/>
        <v>66753</v>
      </c>
      <c r="H29" s="77">
        <f t="shared" si="1"/>
        <v>24533</v>
      </c>
      <c r="I29" s="77">
        <f t="shared" si="1"/>
        <v>41249</v>
      </c>
      <c r="J29" s="77">
        <f t="shared" si="1"/>
        <v>971</v>
      </c>
    </row>
    <row r="30" spans="1:10" ht="15" customHeight="1" x14ac:dyDescent="0.25">
      <c r="A30" s="92" t="s">
        <v>229</v>
      </c>
      <c r="B30" s="79">
        <f>+B7+B8+B9+B14</f>
        <v>113972</v>
      </c>
      <c r="C30" s="79">
        <f t="shared" ref="C30:J30" si="2">+C7+C8+C9+C14</f>
        <v>70239</v>
      </c>
      <c r="D30" s="79">
        <f t="shared" si="2"/>
        <v>42918</v>
      </c>
      <c r="E30" s="79">
        <f t="shared" si="2"/>
        <v>560</v>
      </c>
      <c r="F30" s="79"/>
      <c r="G30" s="79">
        <f t="shared" si="2"/>
        <v>24646</v>
      </c>
      <c r="H30" s="79">
        <f t="shared" si="2"/>
        <v>8184</v>
      </c>
      <c r="I30" s="79">
        <f t="shared" si="2"/>
        <v>16071</v>
      </c>
      <c r="J30" s="79">
        <f t="shared" si="2"/>
        <v>391</v>
      </c>
    </row>
    <row r="31" spans="1:10" ht="15" customHeight="1" x14ac:dyDescent="0.25">
      <c r="A31" s="92" t="s">
        <v>230</v>
      </c>
      <c r="B31" s="79">
        <f>+B10+B11+B12+B13+B15</f>
        <v>187429</v>
      </c>
      <c r="C31" s="79">
        <f t="shared" ref="C31:J31" si="3">+C10+C11+C12+C13+C15</f>
        <v>131702</v>
      </c>
      <c r="D31" s="79">
        <f t="shared" si="3"/>
        <v>53878</v>
      </c>
      <c r="E31" s="79">
        <f t="shared" si="3"/>
        <v>809</v>
      </c>
      <c r="F31" s="79"/>
      <c r="G31" s="79">
        <f t="shared" si="3"/>
        <v>42107</v>
      </c>
      <c r="H31" s="79">
        <f t="shared" si="3"/>
        <v>16349</v>
      </c>
      <c r="I31" s="79">
        <f t="shared" si="3"/>
        <v>25178</v>
      </c>
      <c r="J31" s="79">
        <f t="shared" si="3"/>
        <v>580</v>
      </c>
    </row>
    <row r="32" spans="1:10" ht="15" customHeight="1" x14ac:dyDescent="0.25">
      <c r="A32" s="88" t="s">
        <v>39</v>
      </c>
      <c r="B32" s="77">
        <f>+B16+B17+B18+B19</f>
        <v>179230</v>
      </c>
      <c r="C32" s="77">
        <f t="shared" ref="C32:J32" si="4">+C16+C17+C18+C19</f>
        <v>147418</v>
      </c>
      <c r="D32" s="77">
        <f t="shared" si="4"/>
        <v>30978</v>
      </c>
      <c r="E32" s="77">
        <f t="shared" si="4"/>
        <v>576</v>
      </c>
      <c r="F32" s="77"/>
      <c r="G32" s="77">
        <f t="shared" si="4"/>
        <v>19549</v>
      </c>
      <c r="H32" s="77">
        <f t="shared" si="4"/>
        <v>10013</v>
      </c>
      <c r="I32" s="77">
        <f t="shared" si="4"/>
        <v>9165</v>
      </c>
      <c r="J32" s="77">
        <f t="shared" si="4"/>
        <v>371</v>
      </c>
    </row>
    <row r="33" spans="1:10" ht="15" customHeight="1" x14ac:dyDescent="0.25">
      <c r="A33" s="88" t="s">
        <v>231</v>
      </c>
      <c r="B33" s="77">
        <f>+B34+B35</f>
        <v>652392</v>
      </c>
      <c r="C33" s="77">
        <f t="shared" ref="C33:J33" si="5">+C34+C35</f>
        <v>563579</v>
      </c>
      <c r="D33" s="77">
        <f t="shared" si="5"/>
        <v>86343</v>
      </c>
      <c r="E33" s="77">
        <f t="shared" si="5"/>
        <v>1528</v>
      </c>
      <c r="F33" s="77"/>
      <c r="G33" s="77">
        <f t="shared" si="5"/>
        <v>38602</v>
      </c>
      <c r="H33" s="77">
        <f t="shared" si="5"/>
        <v>21449</v>
      </c>
      <c r="I33" s="77">
        <f t="shared" si="5"/>
        <v>16481</v>
      </c>
      <c r="J33" s="77">
        <f t="shared" si="5"/>
        <v>672</v>
      </c>
    </row>
    <row r="34" spans="1:10" ht="15" customHeight="1" x14ac:dyDescent="0.25">
      <c r="A34" s="92" t="s">
        <v>59</v>
      </c>
      <c r="B34" s="79">
        <f>+B20+B21+B22+B23+B24+B25</f>
        <v>462899</v>
      </c>
      <c r="C34" s="79">
        <f t="shared" ref="C34:J34" si="6">+C20+C21+C22+C23+C24+C25</f>
        <v>409505</v>
      </c>
      <c r="D34" s="79">
        <f t="shared" si="6"/>
        <v>51690</v>
      </c>
      <c r="E34" s="79">
        <f t="shared" si="6"/>
        <v>1060</v>
      </c>
      <c r="F34" s="79"/>
      <c r="G34" s="79">
        <f t="shared" si="6"/>
        <v>25169</v>
      </c>
      <c r="H34" s="79">
        <f t="shared" si="6"/>
        <v>14551</v>
      </c>
      <c r="I34" s="79">
        <f t="shared" si="6"/>
        <v>10147</v>
      </c>
      <c r="J34" s="79">
        <f t="shared" si="6"/>
        <v>471</v>
      </c>
    </row>
    <row r="35" spans="1:10" ht="15" customHeight="1" x14ac:dyDescent="0.25">
      <c r="A35" s="80" t="s">
        <v>60</v>
      </c>
      <c r="B35" s="81">
        <f>+B26+B27</f>
        <v>189493</v>
      </c>
      <c r="C35" s="81">
        <f t="shared" ref="C35:J35" si="7">+C26+C27</f>
        <v>154074</v>
      </c>
      <c r="D35" s="81">
        <f t="shared" si="7"/>
        <v>34653</v>
      </c>
      <c r="E35" s="81">
        <f t="shared" si="7"/>
        <v>468</v>
      </c>
      <c r="F35" s="81"/>
      <c r="G35" s="81">
        <f t="shared" si="7"/>
        <v>13433</v>
      </c>
      <c r="H35" s="81">
        <f t="shared" si="7"/>
        <v>6898</v>
      </c>
      <c r="I35" s="81">
        <f t="shared" si="7"/>
        <v>6334</v>
      </c>
      <c r="J35" s="81">
        <f t="shared" si="7"/>
        <v>201</v>
      </c>
    </row>
    <row r="36" spans="1:10" ht="15" customHeight="1" x14ac:dyDescent="0.25">
      <c r="A36" s="467" t="s">
        <v>370</v>
      </c>
      <c r="B36" s="468"/>
      <c r="C36" s="468"/>
      <c r="D36" s="468"/>
      <c r="E36" s="468"/>
      <c r="F36" s="468"/>
      <c r="G36" s="468"/>
      <c r="H36" s="468"/>
      <c r="I36" s="468"/>
      <c r="J36" s="468"/>
    </row>
    <row r="37" spans="1:10" ht="15" customHeight="1" x14ac:dyDescent="0.25">
      <c r="A37" s="129" t="s">
        <v>299</v>
      </c>
      <c r="B37" s="129"/>
      <c r="C37" s="176"/>
      <c r="D37" s="176"/>
      <c r="E37" s="176"/>
      <c r="F37" s="176"/>
      <c r="G37" s="176"/>
      <c r="H37" s="176"/>
      <c r="I37" s="176"/>
      <c r="J37" s="176"/>
    </row>
    <row r="38" spans="1:10" ht="15" customHeight="1" x14ac:dyDescent="0.25">
      <c r="A38" s="463" t="s">
        <v>327</v>
      </c>
      <c r="B38" s="464"/>
      <c r="C38" s="464"/>
      <c r="D38" s="464"/>
      <c r="E38" s="464"/>
      <c r="F38" s="464"/>
      <c r="G38" s="464"/>
      <c r="H38" s="464"/>
      <c r="I38" s="464"/>
    </row>
    <row r="39" spans="1:10" ht="15" customHeight="1" x14ac:dyDescent="0.25">
      <c r="C39" s="21"/>
      <c r="G39" s="21"/>
      <c r="H39" s="21"/>
    </row>
  </sheetData>
  <mergeCells count="16">
    <mergeCell ref="J4:J5"/>
    <mergeCell ref="A38:I38"/>
    <mergeCell ref="A36:J36"/>
    <mergeCell ref="A1:J1"/>
    <mergeCell ref="A2:A6"/>
    <mergeCell ref="B2:E2"/>
    <mergeCell ref="G2:J2"/>
    <mergeCell ref="C3:E3"/>
    <mergeCell ref="H3:J3"/>
    <mergeCell ref="B4:B5"/>
    <mergeCell ref="C4:C5"/>
    <mergeCell ref="D4:D5"/>
    <mergeCell ref="E4:E5"/>
    <mergeCell ref="G4:G5"/>
    <mergeCell ref="H4:H5"/>
    <mergeCell ref="I4:I5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Q35"/>
  <sheetViews>
    <sheetView topLeftCell="B13" zoomScaleNormal="100" workbookViewId="0">
      <selection activeCell="C7" sqref="C7"/>
    </sheetView>
  </sheetViews>
  <sheetFormatPr defaultColWidth="9.1796875" defaultRowHeight="10.5" x14ac:dyDescent="0.25"/>
  <cols>
    <col min="1" max="1" width="26.26953125" style="2" customWidth="1"/>
    <col min="2" max="8" width="11" style="2" customWidth="1"/>
    <col min="9" max="9" width="2.7265625" style="2" customWidth="1"/>
    <col min="10" max="16" width="10.54296875" style="2" customWidth="1"/>
    <col min="17" max="16384" width="9.1796875" style="2"/>
  </cols>
  <sheetData>
    <row r="1" spans="1:17" s="10" customFormat="1" ht="15" customHeight="1" x14ac:dyDescent="0.3">
      <c r="A1" s="379" t="s">
        <v>335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17" s="86" customFormat="1" ht="15" customHeight="1" x14ac:dyDescent="0.25">
      <c r="A2" s="65"/>
      <c r="B2" s="368" t="s">
        <v>99</v>
      </c>
      <c r="C2" s="377"/>
      <c r="D2" s="377"/>
      <c r="E2" s="377"/>
      <c r="F2" s="377"/>
      <c r="G2" s="377"/>
      <c r="H2" s="377"/>
      <c r="I2" s="187"/>
      <c r="J2" s="376" t="s">
        <v>312</v>
      </c>
      <c r="K2" s="377"/>
      <c r="L2" s="377"/>
      <c r="M2" s="377"/>
      <c r="N2" s="377"/>
      <c r="O2" s="377"/>
      <c r="P2" s="377"/>
    </row>
    <row r="3" spans="1:17" s="86" customFormat="1" ht="54" customHeight="1" x14ac:dyDescent="0.25">
      <c r="A3" s="381" t="s">
        <v>51</v>
      </c>
      <c r="B3" s="186" t="s">
        <v>53</v>
      </c>
      <c r="C3" s="39" t="s">
        <v>54</v>
      </c>
      <c r="D3" s="39" t="s">
        <v>55</v>
      </c>
      <c r="E3" s="39" t="s">
        <v>56</v>
      </c>
      <c r="F3" s="39" t="s">
        <v>57</v>
      </c>
      <c r="G3" s="39" t="s">
        <v>11</v>
      </c>
      <c r="H3" s="185" t="s">
        <v>0</v>
      </c>
      <c r="I3" s="185"/>
      <c r="J3" s="186" t="s">
        <v>53</v>
      </c>
      <c r="K3" s="39" t="s">
        <v>54</v>
      </c>
      <c r="L3" s="39" t="s">
        <v>55</v>
      </c>
      <c r="M3" s="39" t="s">
        <v>56</v>
      </c>
      <c r="N3" s="39" t="s">
        <v>57</v>
      </c>
      <c r="O3" s="39" t="s">
        <v>11</v>
      </c>
      <c r="P3" s="185" t="s">
        <v>0</v>
      </c>
      <c r="Q3" s="69"/>
    </row>
    <row r="4" spans="1:17" s="86" customFormat="1" ht="6.75" customHeight="1" x14ac:dyDescent="0.25">
      <c r="A4" s="382"/>
      <c r="B4" s="41"/>
      <c r="C4" s="41"/>
      <c r="D4" s="41"/>
      <c r="E4" s="41"/>
      <c r="F4" s="41"/>
      <c r="G4" s="41"/>
      <c r="H4" s="184"/>
      <c r="I4" s="184"/>
      <c r="J4" s="41"/>
      <c r="K4" s="41"/>
      <c r="L4" s="41"/>
      <c r="M4" s="41"/>
      <c r="N4" s="41"/>
      <c r="O4" s="41"/>
      <c r="P4" s="184"/>
      <c r="Q4" s="69"/>
    </row>
    <row r="5" spans="1:17" s="86" customFormat="1" ht="15" customHeight="1" x14ac:dyDescent="0.25">
      <c r="A5" s="82" t="s">
        <v>33</v>
      </c>
      <c r="B5" s="83">
        <v>46803</v>
      </c>
      <c r="C5" s="83">
        <v>4261</v>
      </c>
      <c r="D5" s="83">
        <v>340</v>
      </c>
      <c r="E5" s="83">
        <v>117</v>
      </c>
      <c r="F5" s="83">
        <v>106</v>
      </c>
      <c r="G5" s="83">
        <v>76</v>
      </c>
      <c r="H5" s="183">
        <f t="shared" ref="H5:H25" si="0">SUM(B5:G5)</f>
        <v>51703</v>
      </c>
      <c r="I5" s="183"/>
      <c r="J5" s="87">
        <v>693041</v>
      </c>
      <c r="K5" s="87">
        <v>202149</v>
      </c>
      <c r="L5" s="87">
        <v>10362</v>
      </c>
      <c r="M5" s="83">
        <v>3621</v>
      </c>
      <c r="N5" s="83">
        <v>31873</v>
      </c>
      <c r="O5" s="87">
        <v>465</v>
      </c>
      <c r="P5" s="183">
        <f t="shared" ref="P5:P26" si="1">SUM(J5:O5)</f>
        <v>941511</v>
      </c>
    </row>
    <row r="6" spans="1:17" s="86" customFormat="1" ht="15" customHeight="1" x14ac:dyDescent="0.25">
      <c r="A6" s="82" t="s">
        <v>13</v>
      </c>
      <c r="B6" s="83">
        <v>2285</v>
      </c>
      <c r="C6" s="83">
        <v>176</v>
      </c>
      <c r="D6" s="83">
        <v>8</v>
      </c>
      <c r="E6" s="83">
        <v>10</v>
      </c>
      <c r="F6" s="83">
        <v>13</v>
      </c>
      <c r="G6" s="83">
        <v>11</v>
      </c>
      <c r="H6" s="183">
        <f t="shared" si="0"/>
        <v>2503</v>
      </c>
      <c r="I6" s="183"/>
      <c r="J6" s="87">
        <v>43951</v>
      </c>
      <c r="K6" s="87">
        <v>14331</v>
      </c>
      <c r="L6" s="87">
        <v>404</v>
      </c>
      <c r="M6" s="83">
        <v>136</v>
      </c>
      <c r="N6" s="83">
        <v>1594</v>
      </c>
      <c r="O6" s="87">
        <v>1191</v>
      </c>
      <c r="P6" s="183">
        <f t="shared" si="1"/>
        <v>61607</v>
      </c>
    </row>
    <row r="7" spans="1:17" s="86" customFormat="1" ht="15" customHeight="1" x14ac:dyDescent="0.25">
      <c r="A7" s="82" t="s">
        <v>10</v>
      </c>
      <c r="B7" s="83">
        <v>37457</v>
      </c>
      <c r="C7" s="83">
        <v>8023</v>
      </c>
      <c r="D7" s="83">
        <v>987</v>
      </c>
      <c r="E7" s="83">
        <v>160</v>
      </c>
      <c r="F7" s="83">
        <v>111</v>
      </c>
      <c r="G7" s="83">
        <v>155</v>
      </c>
      <c r="H7" s="183">
        <f t="shared" si="0"/>
        <v>46893</v>
      </c>
      <c r="I7" s="183"/>
      <c r="J7" s="87">
        <v>529560</v>
      </c>
      <c r="K7" s="87">
        <v>395860</v>
      </c>
      <c r="L7" s="87">
        <v>39395</v>
      </c>
      <c r="M7" s="83">
        <v>3697</v>
      </c>
      <c r="N7" s="83">
        <v>33618</v>
      </c>
      <c r="O7" s="87">
        <v>4854</v>
      </c>
      <c r="P7" s="183">
        <f t="shared" si="1"/>
        <v>1006984</v>
      </c>
    </row>
    <row r="8" spans="1:17" s="86" customFormat="1" ht="15" customHeight="1" x14ac:dyDescent="0.25">
      <c r="A8" s="82" t="s">
        <v>41</v>
      </c>
      <c r="B8" s="83">
        <v>19000</v>
      </c>
      <c r="C8" s="83">
        <v>281</v>
      </c>
      <c r="D8" s="83">
        <v>80</v>
      </c>
      <c r="E8" s="83">
        <v>21</v>
      </c>
      <c r="F8" s="83">
        <v>491</v>
      </c>
      <c r="G8" s="83">
        <v>150</v>
      </c>
      <c r="H8" s="183">
        <f t="shared" si="0"/>
        <v>20023</v>
      </c>
      <c r="I8" s="183"/>
      <c r="J8" s="87">
        <v>132034</v>
      </c>
      <c r="K8" s="87">
        <v>3441</v>
      </c>
      <c r="L8" s="87">
        <v>1847</v>
      </c>
      <c r="M8" s="83">
        <v>455</v>
      </c>
      <c r="N8" s="83">
        <v>52180</v>
      </c>
      <c r="O8" s="87">
        <v>14126</v>
      </c>
      <c r="P8" s="183">
        <f t="shared" si="1"/>
        <v>204083</v>
      </c>
    </row>
    <row r="9" spans="1:17" s="86" customFormat="1" ht="15" customHeight="1" x14ac:dyDescent="0.25">
      <c r="A9" s="82" t="s">
        <v>42</v>
      </c>
      <c r="B9" s="83">
        <v>13288</v>
      </c>
      <c r="C9" s="83">
        <v>619</v>
      </c>
      <c r="D9" s="83">
        <v>43</v>
      </c>
      <c r="E9" s="83">
        <v>21</v>
      </c>
      <c r="F9" s="83">
        <v>234</v>
      </c>
      <c r="G9" s="83">
        <v>31</v>
      </c>
      <c r="H9" s="183">
        <f t="shared" si="0"/>
        <v>14236</v>
      </c>
      <c r="I9" s="183"/>
      <c r="J9" s="87">
        <v>65459</v>
      </c>
      <c r="K9" s="87">
        <v>19357</v>
      </c>
      <c r="L9" s="87">
        <v>1312</v>
      </c>
      <c r="M9" s="83">
        <v>2141</v>
      </c>
      <c r="N9" s="83">
        <v>33144</v>
      </c>
      <c r="O9" s="87">
        <v>374</v>
      </c>
      <c r="P9" s="183">
        <f t="shared" si="1"/>
        <v>121787</v>
      </c>
    </row>
    <row r="10" spans="1:17" s="86" customFormat="1" ht="15" customHeight="1" x14ac:dyDescent="0.25">
      <c r="A10" s="82" t="s">
        <v>34</v>
      </c>
      <c r="B10" s="83">
        <v>73598</v>
      </c>
      <c r="C10" s="83">
        <v>8234</v>
      </c>
      <c r="D10" s="83">
        <v>759</v>
      </c>
      <c r="E10" s="83">
        <v>147</v>
      </c>
      <c r="F10" s="83">
        <v>154</v>
      </c>
      <c r="G10" s="83">
        <v>125</v>
      </c>
      <c r="H10" s="183">
        <f t="shared" si="0"/>
        <v>83017</v>
      </c>
      <c r="I10" s="183"/>
      <c r="J10" s="87">
        <v>506545</v>
      </c>
      <c r="K10" s="87">
        <v>254981</v>
      </c>
      <c r="L10" s="87">
        <v>47329</v>
      </c>
      <c r="M10" s="83">
        <v>4045</v>
      </c>
      <c r="N10" s="83">
        <v>19642</v>
      </c>
      <c r="O10" s="87">
        <v>2689</v>
      </c>
      <c r="P10" s="183">
        <f t="shared" si="1"/>
        <v>835231</v>
      </c>
    </row>
    <row r="11" spans="1:17" s="86" customFormat="1" ht="15" customHeight="1" x14ac:dyDescent="0.25">
      <c r="A11" s="82" t="s">
        <v>22</v>
      </c>
      <c r="B11" s="83">
        <v>14452</v>
      </c>
      <c r="C11" s="83">
        <v>1631</v>
      </c>
      <c r="D11" s="83">
        <v>192</v>
      </c>
      <c r="E11" s="83">
        <v>41</v>
      </c>
      <c r="F11" s="83">
        <v>39</v>
      </c>
      <c r="G11" s="83">
        <v>45</v>
      </c>
      <c r="H11" s="183">
        <f t="shared" si="0"/>
        <v>16400</v>
      </c>
      <c r="I11" s="183"/>
      <c r="J11" s="87">
        <v>133654</v>
      </c>
      <c r="K11" s="87">
        <v>66103</v>
      </c>
      <c r="L11" s="87">
        <v>14124</v>
      </c>
      <c r="M11" s="83">
        <v>1522</v>
      </c>
      <c r="N11" s="83">
        <v>7802</v>
      </c>
      <c r="O11" s="87">
        <v>1561</v>
      </c>
      <c r="P11" s="183">
        <f t="shared" si="1"/>
        <v>224766</v>
      </c>
    </row>
    <row r="12" spans="1:17" s="86" customFormat="1" ht="15" customHeight="1" x14ac:dyDescent="0.25">
      <c r="A12" s="82" t="s">
        <v>9</v>
      </c>
      <c r="B12" s="83">
        <v>12244</v>
      </c>
      <c r="C12" s="83">
        <v>420</v>
      </c>
      <c r="D12" s="83">
        <v>77</v>
      </c>
      <c r="E12" s="83">
        <v>38</v>
      </c>
      <c r="F12" s="83">
        <v>25</v>
      </c>
      <c r="G12" s="83">
        <v>69</v>
      </c>
      <c r="H12" s="183">
        <f t="shared" si="0"/>
        <v>12873</v>
      </c>
      <c r="I12" s="183"/>
      <c r="J12" s="87">
        <v>38444</v>
      </c>
      <c r="K12" s="87">
        <v>1922</v>
      </c>
      <c r="L12" s="87">
        <v>1081</v>
      </c>
      <c r="M12" s="83">
        <v>525</v>
      </c>
      <c r="N12" s="83">
        <v>1653</v>
      </c>
      <c r="O12" s="87">
        <v>298</v>
      </c>
      <c r="P12" s="183">
        <f t="shared" si="1"/>
        <v>43923</v>
      </c>
    </row>
    <row r="13" spans="1:17" s="86" customFormat="1" ht="15" customHeight="1" x14ac:dyDescent="0.25">
      <c r="A13" s="82" t="s">
        <v>21</v>
      </c>
      <c r="B13" s="83">
        <v>44736</v>
      </c>
      <c r="C13" s="83">
        <v>7893</v>
      </c>
      <c r="D13" s="83">
        <v>730</v>
      </c>
      <c r="E13" s="83">
        <v>200</v>
      </c>
      <c r="F13" s="83">
        <v>122</v>
      </c>
      <c r="G13" s="83">
        <v>72</v>
      </c>
      <c r="H13" s="183">
        <f t="shared" si="0"/>
        <v>53753</v>
      </c>
      <c r="I13" s="183"/>
      <c r="J13" s="87">
        <v>589688</v>
      </c>
      <c r="K13" s="87">
        <v>364750</v>
      </c>
      <c r="L13" s="87">
        <v>53418</v>
      </c>
      <c r="M13" s="83">
        <v>31591</v>
      </c>
      <c r="N13" s="83">
        <v>3151</v>
      </c>
      <c r="O13" s="87">
        <v>2226</v>
      </c>
      <c r="P13" s="183">
        <f t="shared" si="1"/>
        <v>1044824</v>
      </c>
    </row>
    <row r="14" spans="1:17" s="86" customFormat="1" ht="15" customHeight="1" x14ac:dyDescent="0.25">
      <c r="A14" s="82" t="s">
        <v>35</v>
      </c>
      <c r="B14" s="83">
        <v>46341</v>
      </c>
      <c r="C14" s="83">
        <v>4137</v>
      </c>
      <c r="D14" s="83">
        <v>1390</v>
      </c>
      <c r="E14" s="83">
        <v>111</v>
      </c>
      <c r="F14" s="83">
        <v>37</v>
      </c>
      <c r="G14" s="83">
        <v>130</v>
      </c>
      <c r="H14" s="183">
        <f t="shared" si="0"/>
        <v>52146</v>
      </c>
      <c r="I14" s="183"/>
      <c r="J14" s="87">
        <v>406373</v>
      </c>
      <c r="K14" s="87">
        <v>142063</v>
      </c>
      <c r="L14" s="87">
        <v>76355</v>
      </c>
      <c r="M14" s="83">
        <v>6457</v>
      </c>
      <c r="N14" s="83">
        <v>2230</v>
      </c>
      <c r="O14" s="87">
        <v>6633</v>
      </c>
      <c r="P14" s="183">
        <f t="shared" si="1"/>
        <v>640111</v>
      </c>
    </row>
    <row r="15" spans="1:17" s="86" customFormat="1" ht="15" customHeight="1" x14ac:dyDescent="0.25">
      <c r="A15" s="82" t="s">
        <v>8</v>
      </c>
      <c r="B15" s="83">
        <v>24291</v>
      </c>
      <c r="C15" s="83">
        <v>2073</v>
      </c>
      <c r="D15" s="83">
        <v>419</v>
      </c>
      <c r="E15" s="83">
        <v>71</v>
      </c>
      <c r="F15" s="83">
        <v>20</v>
      </c>
      <c r="G15" s="83">
        <v>82</v>
      </c>
      <c r="H15" s="183">
        <f t="shared" si="0"/>
        <v>26956</v>
      </c>
      <c r="I15" s="183"/>
      <c r="J15" s="87">
        <v>184901</v>
      </c>
      <c r="K15" s="87">
        <v>78658</v>
      </c>
      <c r="L15" s="87">
        <v>19178</v>
      </c>
      <c r="M15" s="83">
        <v>3152</v>
      </c>
      <c r="N15" s="83">
        <v>5905</v>
      </c>
      <c r="O15" s="87">
        <v>3374</v>
      </c>
      <c r="P15" s="183">
        <f t="shared" si="1"/>
        <v>295168</v>
      </c>
    </row>
    <row r="16" spans="1:17" s="86" customFormat="1" ht="15" customHeight="1" x14ac:dyDescent="0.25">
      <c r="A16" s="82" t="s">
        <v>36</v>
      </c>
      <c r="B16" s="83">
        <v>30932</v>
      </c>
      <c r="C16" s="83">
        <v>2278</v>
      </c>
      <c r="D16" s="83">
        <v>295</v>
      </c>
      <c r="E16" s="83">
        <v>78</v>
      </c>
      <c r="F16" s="83">
        <v>140</v>
      </c>
      <c r="G16" s="83">
        <v>77</v>
      </c>
      <c r="H16" s="183">
        <f t="shared" si="0"/>
        <v>33800</v>
      </c>
      <c r="I16" s="183"/>
      <c r="J16" s="87">
        <v>320513</v>
      </c>
      <c r="K16" s="87">
        <v>98731</v>
      </c>
      <c r="L16" s="87">
        <v>16137</v>
      </c>
      <c r="M16" s="83">
        <v>4601</v>
      </c>
      <c r="N16" s="83">
        <v>10872</v>
      </c>
      <c r="O16" s="87">
        <v>5511</v>
      </c>
      <c r="P16" s="183">
        <f t="shared" si="1"/>
        <v>456365</v>
      </c>
    </row>
    <row r="17" spans="1:17" s="86" customFormat="1" ht="15" customHeight="1" x14ac:dyDescent="0.25">
      <c r="A17" s="82" t="s">
        <v>7</v>
      </c>
      <c r="B17" s="83">
        <v>62108</v>
      </c>
      <c r="C17" s="83">
        <v>2790</v>
      </c>
      <c r="D17" s="83">
        <v>1028</v>
      </c>
      <c r="E17" s="83">
        <v>190</v>
      </c>
      <c r="F17" s="83">
        <v>61</v>
      </c>
      <c r="G17" s="83">
        <v>151</v>
      </c>
      <c r="H17" s="183">
        <f t="shared" si="0"/>
        <v>66328</v>
      </c>
      <c r="I17" s="183"/>
      <c r="J17" s="87">
        <v>467406</v>
      </c>
      <c r="K17" s="87">
        <v>104211</v>
      </c>
      <c r="L17" s="87">
        <v>46342</v>
      </c>
      <c r="M17" s="83">
        <v>5309</v>
      </c>
      <c r="N17" s="83">
        <v>43590</v>
      </c>
      <c r="O17" s="87">
        <v>8258</v>
      </c>
      <c r="P17" s="183">
        <f t="shared" si="1"/>
        <v>675116</v>
      </c>
    </row>
    <row r="18" spans="1:17" s="86" customFormat="1" ht="15" customHeight="1" x14ac:dyDescent="0.25">
      <c r="A18" s="82" t="s">
        <v>6</v>
      </c>
      <c r="B18" s="83">
        <v>43267</v>
      </c>
      <c r="C18" s="83">
        <v>725</v>
      </c>
      <c r="D18" s="83">
        <v>230</v>
      </c>
      <c r="E18" s="83">
        <v>79</v>
      </c>
      <c r="F18" s="83">
        <v>151</v>
      </c>
      <c r="G18" s="83">
        <v>64</v>
      </c>
      <c r="H18" s="183">
        <f t="shared" si="0"/>
        <v>44516</v>
      </c>
      <c r="I18" s="183"/>
      <c r="J18" s="87">
        <v>305101</v>
      </c>
      <c r="K18" s="87">
        <v>27782</v>
      </c>
      <c r="L18" s="87">
        <v>7976</v>
      </c>
      <c r="M18" s="83">
        <v>4784</v>
      </c>
      <c r="N18" s="83">
        <v>68433</v>
      </c>
      <c r="O18" s="87">
        <v>647</v>
      </c>
      <c r="P18" s="183">
        <f t="shared" si="1"/>
        <v>414723</v>
      </c>
    </row>
    <row r="19" spans="1:17" s="86" customFormat="1" ht="15" customHeight="1" x14ac:dyDescent="0.25">
      <c r="A19" s="82" t="s">
        <v>37</v>
      </c>
      <c r="B19" s="83">
        <v>17892</v>
      </c>
      <c r="C19" s="83">
        <v>163</v>
      </c>
      <c r="D19" s="83">
        <v>93</v>
      </c>
      <c r="E19" s="83">
        <v>24</v>
      </c>
      <c r="F19" s="83">
        <v>39</v>
      </c>
      <c r="G19" s="83">
        <v>22</v>
      </c>
      <c r="H19" s="183">
        <f t="shared" si="0"/>
        <v>18233</v>
      </c>
      <c r="I19" s="183"/>
      <c r="J19" s="87">
        <v>165550</v>
      </c>
      <c r="K19" s="87">
        <v>5778</v>
      </c>
      <c r="L19" s="87">
        <v>3294</v>
      </c>
      <c r="M19" s="83">
        <v>589</v>
      </c>
      <c r="N19" s="83">
        <v>7524</v>
      </c>
      <c r="O19" s="87">
        <v>907</v>
      </c>
      <c r="P19" s="183">
        <f t="shared" si="1"/>
        <v>183642</v>
      </c>
    </row>
    <row r="20" spans="1:17" s="86" customFormat="1" ht="15" customHeight="1" x14ac:dyDescent="0.25">
      <c r="A20" s="82" t="s">
        <v>5</v>
      </c>
      <c r="B20" s="83">
        <v>76801</v>
      </c>
      <c r="C20" s="83">
        <v>1064</v>
      </c>
      <c r="D20" s="83">
        <v>951</v>
      </c>
      <c r="E20" s="83">
        <v>174</v>
      </c>
      <c r="F20" s="83">
        <v>248</v>
      </c>
      <c r="G20" s="83">
        <v>115</v>
      </c>
      <c r="H20" s="183">
        <f t="shared" si="0"/>
        <v>79353</v>
      </c>
      <c r="I20" s="183"/>
      <c r="J20" s="87">
        <v>449595</v>
      </c>
      <c r="K20" s="87">
        <v>19596</v>
      </c>
      <c r="L20" s="87">
        <v>15337</v>
      </c>
      <c r="M20" s="83">
        <v>2830</v>
      </c>
      <c r="N20" s="83">
        <v>25378</v>
      </c>
      <c r="O20" s="87">
        <v>2808</v>
      </c>
      <c r="P20" s="183">
        <f t="shared" si="1"/>
        <v>515544</v>
      </c>
    </row>
    <row r="21" spans="1:17" s="86" customFormat="1" ht="15" customHeight="1" x14ac:dyDescent="0.25">
      <c r="A21" s="82" t="s">
        <v>38</v>
      </c>
      <c r="B21" s="83">
        <v>186971</v>
      </c>
      <c r="C21" s="83">
        <v>2475</v>
      </c>
      <c r="D21" s="83">
        <v>1191</v>
      </c>
      <c r="E21" s="83">
        <v>459</v>
      </c>
      <c r="F21" s="83">
        <v>38</v>
      </c>
      <c r="G21" s="83">
        <v>296</v>
      </c>
      <c r="H21" s="183">
        <f t="shared" si="0"/>
        <v>191430</v>
      </c>
      <c r="I21" s="183"/>
      <c r="J21" s="87">
        <v>1126709</v>
      </c>
      <c r="K21" s="87">
        <v>99258</v>
      </c>
      <c r="L21" s="87">
        <v>38119</v>
      </c>
      <c r="M21" s="83">
        <v>10181</v>
      </c>
      <c r="N21" s="83">
        <v>8223</v>
      </c>
      <c r="O21" s="87">
        <v>5723</v>
      </c>
      <c r="P21" s="183">
        <f t="shared" si="1"/>
        <v>1288213</v>
      </c>
    </row>
    <row r="22" spans="1:17" s="86" customFormat="1" ht="15" customHeight="1" x14ac:dyDescent="0.25">
      <c r="A22" s="82" t="s">
        <v>4</v>
      </c>
      <c r="B22" s="83">
        <v>32927</v>
      </c>
      <c r="C22" s="83">
        <v>494</v>
      </c>
      <c r="D22" s="83">
        <v>232</v>
      </c>
      <c r="E22" s="83">
        <v>73</v>
      </c>
      <c r="F22" s="83">
        <v>39</v>
      </c>
      <c r="G22" s="83">
        <v>64</v>
      </c>
      <c r="H22" s="183">
        <f t="shared" si="0"/>
        <v>33829</v>
      </c>
      <c r="I22" s="183"/>
      <c r="J22" s="87">
        <v>397570</v>
      </c>
      <c r="K22" s="87">
        <v>25922</v>
      </c>
      <c r="L22" s="87">
        <v>9874</v>
      </c>
      <c r="M22" s="83">
        <v>1315</v>
      </c>
      <c r="N22" s="83">
        <v>23941</v>
      </c>
      <c r="O22" s="87">
        <v>3254</v>
      </c>
      <c r="P22" s="183">
        <f t="shared" si="1"/>
        <v>461876</v>
      </c>
    </row>
    <row r="23" spans="1:17" s="86" customFormat="1" ht="15" customHeight="1" x14ac:dyDescent="0.25">
      <c r="A23" s="82" t="s">
        <v>3</v>
      </c>
      <c r="B23" s="83">
        <v>93741</v>
      </c>
      <c r="C23" s="83">
        <v>892</v>
      </c>
      <c r="D23" s="83">
        <v>459</v>
      </c>
      <c r="E23" s="83">
        <v>164</v>
      </c>
      <c r="F23" s="83">
        <v>129</v>
      </c>
      <c r="G23" s="83">
        <v>153</v>
      </c>
      <c r="H23" s="183">
        <f t="shared" si="0"/>
        <v>95538</v>
      </c>
      <c r="I23" s="183"/>
      <c r="J23" s="87">
        <v>466004</v>
      </c>
      <c r="K23" s="87">
        <v>30202</v>
      </c>
      <c r="L23" s="87">
        <v>12498</v>
      </c>
      <c r="M23" s="83">
        <v>2957</v>
      </c>
      <c r="N23" s="83">
        <v>28226</v>
      </c>
      <c r="O23" s="87">
        <v>3186</v>
      </c>
      <c r="P23" s="183">
        <f t="shared" si="1"/>
        <v>543073</v>
      </c>
    </row>
    <row r="24" spans="1:17" s="86" customFormat="1" ht="15" customHeight="1" x14ac:dyDescent="0.25">
      <c r="A24" s="82" t="s">
        <v>2</v>
      </c>
      <c r="B24" s="83">
        <v>136698</v>
      </c>
      <c r="C24" s="83">
        <v>3299</v>
      </c>
      <c r="D24" s="83">
        <v>1242</v>
      </c>
      <c r="E24" s="83">
        <v>844</v>
      </c>
      <c r="F24" s="83">
        <v>86</v>
      </c>
      <c r="G24" s="83">
        <v>247</v>
      </c>
      <c r="H24" s="183">
        <f t="shared" si="0"/>
        <v>142416</v>
      </c>
      <c r="I24" s="183"/>
      <c r="J24" s="87">
        <v>1159933</v>
      </c>
      <c r="K24" s="87">
        <v>111854</v>
      </c>
      <c r="L24" s="87">
        <v>31198</v>
      </c>
      <c r="M24" s="83">
        <v>19218</v>
      </c>
      <c r="N24" s="83">
        <v>12115</v>
      </c>
      <c r="O24" s="87">
        <v>7807</v>
      </c>
      <c r="P24" s="183">
        <f t="shared" si="1"/>
        <v>1342125</v>
      </c>
    </row>
    <row r="25" spans="1:17" s="86" customFormat="1" ht="15" customHeight="1" x14ac:dyDescent="0.25">
      <c r="A25" s="82" t="s">
        <v>1</v>
      </c>
      <c r="B25" s="83">
        <v>43372</v>
      </c>
      <c r="C25" s="83">
        <v>2999</v>
      </c>
      <c r="D25" s="83">
        <v>265</v>
      </c>
      <c r="E25" s="83">
        <v>138</v>
      </c>
      <c r="F25" s="83">
        <v>212</v>
      </c>
      <c r="G25" s="83">
        <v>91</v>
      </c>
      <c r="H25" s="183">
        <f t="shared" si="0"/>
        <v>47077</v>
      </c>
      <c r="I25" s="183"/>
      <c r="J25" s="87">
        <v>928571</v>
      </c>
      <c r="K25" s="87">
        <v>215930</v>
      </c>
      <c r="L25" s="87">
        <v>11457</v>
      </c>
      <c r="M25" s="83">
        <v>10189</v>
      </c>
      <c r="N25" s="83">
        <v>61222</v>
      </c>
      <c r="O25" s="87">
        <v>7316</v>
      </c>
      <c r="P25" s="183">
        <f t="shared" si="1"/>
        <v>1234685</v>
      </c>
    </row>
    <row r="26" spans="1:17" s="86" customFormat="1" ht="15" customHeight="1" x14ac:dyDescent="0.25">
      <c r="A26" s="75" t="s">
        <v>23</v>
      </c>
      <c r="B26" s="76">
        <f t="shared" ref="B26:H26" si="2">SUM(B5:B25)</f>
        <v>1059204</v>
      </c>
      <c r="C26" s="76">
        <f t="shared" si="2"/>
        <v>54927</v>
      </c>
      <c r="D26" s="76">
        <f t="shared" si="2"/>
        <v>11011</v>
      </c>
      <c r="E26" s="76">
        <f t="shared" si="2"/>
        <v>3160</v>
      </c>
      <c r="F26" s="76">
        <f t="shared" si="2"/>
        <v>2495</v>
      </c>
      <c r="G26" s="76">
        <f t="shared" si="2"/>
        <v>2226</v>
      </c>
      <c r="H26" s="76">
        <f t="shared" si="2"/>
        <v>1133023</v>
      </c>
      <c r="I26" s="76"/>
      <c r="J26" s="76">
        <f t="shared" ref="J26:O26" si="3">SUM(J5:J25)</f>
        <v>9110602</v>
      </c>
      <c r="K26" s="76">
        <f t="shared" si="3"/>
        <v>2282879</v>
      </c>
      <c r="L26" s="76">
        <f t="shared" si="3"/>
        <v>457037</v>
      </c>
      <c r="M26" s="76">
        <f t="shared" si="3"/>
        <v>119315</v>
      </c>
      <c r="N26" s="76">
        <f t="shared" si="3"/>
        <v>482316</v>
      </c>
      <c r="O26" s="76">
        <f t="shared" si="3"/>
        <v>83208</v>
      </c>
      <c r="P26" s="182">
        <f t="shared" si="1"/>
        <v>12535357</v>
      </c>
      <c r="Q26" s="87"/>
    </row>
    <row r="27" spans="1:17" s="86" customFormat="1" ht="11.5" x14ac:dyDescent="0.25">
      <c r="A27" s="75" t="s">
        <v>228</v>
      </c>
      <c r="B27" s="77">
        <f t="shared" ref="B27:H27" si="4">+B28+B29</f>
        <v>263863</v>
      </c>
      <c r="C27" s="77">
        <f t="shared" si="4"/>
        <v>31538</v>
      </c>
      <c r="D27" s="77">
        <f t="shared" si="4"/>
        <v>3216</v>
      </c>
      <c r="E27" s="77">
        <f t="shared" si="4"/>
        <v>755</v>
      </c>
      <c r="F27" s="77">
        <f t="shared" si="4"/>
        <v>1295</v>
      </c>
      <c r="G27" s="77">
        <f t="shared" si="4"/>
        <v>734</v>
      </c>
      <c r="H27" s="77">
        <f t="shared" si="4"/>
        <v>301401</v>
      </c>
      <c r="I27" s="77"/>
      <c r="J27" s="77">
        <f t="shared" ref="J27:P27" si="5">+J28+J29</f>
        <v>2732376</v>
      </c>
      <c r="K27" s="77">
        <f t="shared" si="5"/>
        <v>1322894</v>
      </c>
      <c r="L27" s="77">
        <f t="shared" si="5"/>
        <v>169272</v>
      </c>
      <c r="M27" s="77">
        <f t="shared" si="5"/>
        <v>47733</v>
      </c>
      <c r="N27" s="77">
        <f t="shared" si="5"/>
        <v>184657</v>
      </c>
      <c r="O27" s="77">
        <f t="shared" si="5"/>
        <v>27784</v>
      </c>
      <c r="P27" s="77">
        <f t="shared" si="5"/>
        <v>4484716</v>
      </c>
      <c r="Q27" s="87"/>
    </row>
    <row r="28" spans="1:17" s="86" customFormat="1" ht="11.5" x14ac:dyDescent="0.25">
      <c r="A28" s="78" t="s">
        <v>229</v>
      </c>
      <c r="B28" s="79">
        <f t="shared" ref="B28:H28" si="6">+B5+B6+B7+B12</f>
        <v>98789</v>
      </c>
      <c r="C28" s="79">
        <f t="shared" si="6"/>
        <v>12880</v>
      </c>
      <c r="D28" s="79">
        <f t="shared" si="6"/>
        <v>1412</v>
      </c>
      <c r="E28" s="79">
        <f t="shared" si="6"/>
        <v>325</v>
      </c>
      <c r="F28" s="79">
        <f t="shared" si="6"/>
        <v>255</v>
      </c>
      <c r="G28" s="79">
        <f t="shared" si="6"/>
        <v>311</v>
      </c>
      <c r="H28" s="79">
        <f t="shared" si="6"/>
        <v>113972</v>
      </c>
      <c r="I28" s="79"/>
      <c r="J28" s="79">
        <f t="shared" ref="J28:P28" si="7">+J5+J6+J7+J12</f>
        <v>1304996</v>
      </c>
      <c r="K28" s="79">
        <f t="shared" si="7"/>
        <v>614262</v>
      </c>
      <c r="L28" s="79">
        <f t="shared" si="7"/>
        <v>51242</v>
      </c>
      <c r="M28" s="79">
        <f t="shared" si="7"/>
        <v>7979</v>
      </c>
      <c r="N28" s="79">
        <f t="shared" si="7"/>
        <v>68738</v>
      </c>
      <c r="O28" s="79">
        <f t="shared" si="7"/>
        <v>6808</v>
      </c>
      <c r="P28" s="79">
        <f t="shared" si="7"/>
        <v>2054025</v>
      </c>
    </row>
    <row r="29" spans="1:17" s="86" customFormat="1" ht="11.5" x14ac:dyDescent="0.25">
      <c r="A29" s="78" t="s">
        <v>230</v>
      </c>
      <c r="B29" s="79">
        <f t="shared" ref="B29:H29" si="8">+B8+B9+B10+B11+B13</f>
        <v>165074</v>
      </c>
      <c r="C29" s="79">
        <f t="shared" si="8"/>
        <v>18658</v>
      </c>
      <c r="D29" s="79">
        <f t="shared" si="8"/>
        <v>1804</v>
      </c>
      <c r="E29" s="79">
        <f t="shared" si="8"/>
        <v>430</v>
      </c>
      <c r="F29" s="79">
        <f t="shared" si="8"/>
        <v>1040</v>
      </c>
      <c r="G29" s="79">
        <f t="shared" si="8"/>
        <v>423</v>
      </c>
      <c r="H29" s="79">
        <f t="shared" si="8"/>
        <v>187429</v>
      </c>
      <c r="I29" s="79"/>
      <c r="J29" s="79">
        <f t="shared" ref="J29:P29" si="9">+J8+J9+J10+J11+J13</f>
        <v>1427380</v>
      </c>
      <c r="K29" s="79">
        <f t="shared" si="9"/>
        <v>708632</v>
      </c>
      <c r="L29" s="79">
        <f t="shared" si="9"/>
        <v>118030</v>
      </c>
      <c r="M29" s="79">
        <f t="shared" si="9"/>
        <v>39754</v>
      </c>
      <c r="N29" s="79">
        <f t="shared" si="9"/>
        <v>115919</v>
      </c>
      <c r="O29" s="79">
        <f t="shared" si="9"/>
        <v>20976</v>
      </c>
      <c r="P29" s="79">
        <f t="shared" si="9"/>
        <v>2430691</v>
      </c>
    </row>
    <row r="30" spans="1:17" s="86" customFormat="1" ht="11.5" x14ac:dyDescent="0.25">
      <c r="A30" s="75" t="s">
        <v>39</v>
      </c>
      <c r="B30" s="77">
        <f t="shared" ref="B30:H30" si="10">+B14+B15+B16+B17</f>
        <v>163672</v>
      </c>
      <c r="C30" s="77">
        <f t="shared" si="10"/>
        <v>11278</v>
      </c>
      <c r="D30" s="77">
        <f t="shared" si="10"/>
        <v>3132</v>
      </c>
      <c r="E30" s="77">
        <f t="shared" si="10"/>
        <v>450</v>
      </c>
      <c r="F30" s="77">
        <f t="shared" si="10"/>
        <v>258</v>
      </c>
      <c r="G30" s="77">
        <f t="shared" si="10"/>
        <v>440</v>
      </c>
      <c r="H30" s="77">
        <f t="shared" si="10"/>
        <v>179230</v>
      </c>
      <c r="I30" s="77"/>
      <c r="J30" s="77">
        <f t="shared" ref="J30:P30" si="11">+J14+J15+J16+J17</f>
        <v>1379193</v>
      </c>
      <c r="K30" s="77">
        <f t="shared" si="11"/>
        <v>423663</v>
      </c>
      <c r="L30" s="77">
        <f t="shared" si="11"/>
        <v>158012</v>
      </c>
      <c r="M30" s="77">
        <f t="shared" si="11"/>
        <v>19519</v>
      </c>
      <c r="N30" s="77">
        <f t="shared" si="11"/>
        <v>62597</v>
      </c>
      <c r="O30" s="77">
        <f t="shared" si="11"/>
        <v>23776</v>
      </c>
      <c r="P30" s="77">
        <f t="shared" si="11"/>
        <v>2066760</v>
      </c>
    </row>
    <row r="31" spans="1:17" s="86" customFormat="1" ht="11.5" x14ac:dyDescent="0.25">
      <c r="A31" s="75" t="s">
        <v>231</v>
      </c>
      <c r="B31" s="77">
        <f t="shared" ref="B31:H31" si="12">+B32+B33</f>
        <v>631669</v>
      </c>
      <c r="C31" s="77">
        <f t="shared" si="12"/>
        <v>12111</v>
      </c>
      <c r="D31" s="77">
        <f t="shared" si="12"/>
        <v>4663</v>
      </c>
      <c r="E31" s="77">
        <f t="shared" si="12"/>
        <v>1955</v>
      </c>
      <c r="F31" s="77">
        <f t="shared" si="12"/>
        <v>942</v>
      </c>
      <c r="G31" s="77">
        <f t="shared" si="12"/>
        <v>1052</v>
      </c>
      <c r="H31" s="77">
        <f t="shared" si="12"/>
        <v>652392</v>
      </c>
      <c r="I31" s="77"/>
      <c r="J31" s="77">
        <f t="shared" ref="J31:P31" si="13">+J32+J33</f>
        <v>4999033</v>
      </c>
      <c r="K31" s="77">
        <f t="shared" si="13"/>
        <v>536322</v>
      </c>
      <c r="L31" s="77">
        <f t="shared" si="13"/>
        <v>129753</v>
      </c>
      <c r="M31" s="77">
        <f t="shared" si="13"/>
        <v>52063</v>
      </c>
      <c r="N31" s="77">
        <f t="shared" si="13"/>
        <v>235062</v>
      </c>
      <c r="O31" s="77">
        <f t="shared" si="13"/>
        <v>31648</v>
      </c>
      <c r="P31" s="77">
        <f t="shared" si="13"/>
        <v>5983881</v>
      </c>
      <c r="Q31" s="87"/>
    </row>
    <row r="32" spans="1:17" s="86" customFormat="1" ht="11.5" x14ac:dyDescent="0.25">
      <c r="A32" s="78" t="s">
        <v>59</v>
      </c>
      <c r="B32" s="79">
        <f t="shared" ref="B32:H32" si="14">+B18+B19+B20+B21+B22+B23</f>
        <v>451599</v>
      </c>
      <c r="C32" s="79">
        <f t="shared" si="14"/>
        <v>5813</v>
      </c>
      <c r="D32" s="79">
        <f t="shared" si="14"/>
        <v>3156</v>
      </c>
      <c r="E32" s="79">
        <f t="shared" si="14"/>
        <v>973</v>
      </c>
      <c r="F32" s="79">
        <f t="shared" si="14"/>
        <v>644</v>
      </c>
      <c r="G32" s="79">
        <f t="shared" si="14"/>
        <v>714</v>
      </c>
      <c r="H32" s="79">
        <f t="shared" si="14"/>
        <v>462899</v>
      </c>
      <c r="I32" s="79"/>
      <c r="J32" s="79">
        <f t="shared" ref="J32:P32" si="15">+J18+J19+J20+J21+J22+J23</f>
        <v>2910529</v>
      </c>
      <c r="K32" s="79">
        <f t="shared" si="15"/>
        <v>208538</v>
      </c>
      <c r="L32" s="79">
        <f t="shared" si="15"/>
        <v>87098</v>
      </c>
      <c r="M32" s="79">
        <f t="shared" si="15"/>
        <v>22656</v>
      </c>
      <c r="N32" s="79">
        <f t="shared" si="15"/>
        <v>161725</v>
      </c>
      <c r="O32" s="79">
        <f t="shared" si="15"/>
        <v>16525</v>
      </c>
      <c r="P32" s="79">
        <f t="shared" si="15"/>
        <v>3407071</v>
      </c>
    </row>
    <row r="33" spans="1:16" s="86" customFormat="1" ht="11.5" x14ac:dyDescent="0.25">
      <c r="A33" s="80" t="s">
        <v>60</v>
      </c>
      <c r="B33" s="81">
        <f t="shared" ref="B33:H33" si="16">+B24+B25</f>
        <v>180070</v>
      </c>
      <c r="C33" s="81">
        <f t="shared" si="16"/>
        <v>6298</v>
      </c>
      <c r="D33" s="81">
        <f t="shared" si="16"/>
        <v>1507</v>
      </c>
      <c r="E33" s="81">
        <f t="shared" si="16"/>
        <v>982</v>
      </c>
      <c r="F33" s="81">
        <f t="shared" si="16"/>
        <v>298</v>
      </c>
      <c r="G33" s="81">
        <f t="shared" si="16"/>
        <v>338</v>
      </c>
      <c r="H33" s="81">
        <f t="shared" si="16"/>
        <v>189493</v>
      </c>
      <c r="I33" s="81"/>
      <c r="J33" s="81">
        <f t="shared" ref="J33:P33" si="17">+J24+J25</f>
        <v>2088504</v>
      </c>
      <c r="K33" s="81">
        <f t="shared" si="17"/>
        <v>327784</v>
      </c>
      <c r="L33" s="81">
        <f t="shared" si="17"/>
        <v>42655</v>
      </c>
      <c r="M33" s="81">
        <f t="shared" si="17"/>
        <v>29407</v>
      </c>
      <c r="N33" s="81">
        <f t="shared" si="17"/>
        <v>73337</v>
      </c>
      <c r="O33" s="81">
        <f t="shared" si="17"/>
        <v>15123</v>
      </c>
      <c r="P33" s="81">
        <f t="shared" si="17"/>
        <v>2576810</v>
      </c>
    </row>
    <row r="34" spans="1:16" s="86" customFormat="1" ht="11.5" x14ac:dyDescent="0.25"/>
    <row r="35" spans="1:16" s="86" customFormat="1" ht="11.5" x14ac:dyDescent="0.25"/>
  </sheetData>
  <mergeCells count="4">
    <mergeCell ref="A1:P1"/>
    <mergeCell ref="B2:H2"/>
    <mergeCell ref="J2:P2"/>
    <mergeCell ref="A3:A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>
    <tabColor theme="0" tint="-0.14999847407452621"/>
    <pageSetUpPr fitToPage="1"/>
  </sheetPr>
  <dimension ref="A1:T37"/>
  <sheetViews>
    <sheetView showGridLines="0" zoomScale="110" zoomScaleNormal="110" zoomScaleSheetLayoutView="80" workbookViewId="0">
      <selection activeCell="A5" sqref="A5"/>
    </sheetView>
  </sheetViews>
  <sheetFormatPr defaultColWidth="9.1796875" defaultRowHeight="15" customHeight="1" x14ac:dyDescent="0.25"/>
  <cols>
    <col min="1" max="1" width="23.54296875" style="2" customWidth="1"/>
    <col min="2" max="2" width="13.453125" style="2" customWidth="1"/>
    <col min="3" max="3" width="16.54296875" style="2" customWidth="1"/>
    <col min="4" max="4" width="13.54296875" style="2" customWidth="1"/>
    <col min="5" max="5" width="13.1796875" style="2" customWidth="1"/>
    <col min="6" max="6" width="11.81640625" style="2" customWidth="1"/>
    <col min="7" max="7" width="13.1796875" style="2" customWidth="1"/>
    <col min="8" max="8" width="11.81640625" style="2" customWidth="1"/>
    <col min="9" max="9" width="12.453125" style="2" customWidth="1"/>
    <col min="10" max="10" width="13.1796875" style="2" customWidth="1"/>
    <col min="11" max="11" width="13.54296875" style="2" customWidth="1"/>
    <col min="12" max="12" width="13" style="2" customWidth="1"/>
    <col min="13" max="13" width="11.81640625" style="2" customWidth="1"/>
    <col min="14" max="15" width="12.453125" style="2" customWidth="1"/>
    <col min="16" max="16" width="12.81640625" style="2" customWidth="1"/>
    <col min="17" max="17" width="13.54296875" style="2" customWidth="1"/>
    <col min="18" max="18" width="12" style="2" customWidth="1"/>
    <col min="19" max="19" width="13.1796875" style="2" customWidth="1"/>
    <col min="20" max="20" width="10.1796875" style="2" customWidth="1"/>
    <col min="21" max="16384" width="9.1796875" style="2"/>
  </cols>
  <sheetData>
    <row r="1" spans="1:20" s="191" customFormat="1" ht="15" customHeight="1" x14ac:dyDescent="0.3">
      <c r="A1" s="379" t="s">
        <v>364</v>
      </c>
      <c r="B1" s="379"/>
      <c r="C1" s="379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</row>
    <row r="2" spans="1:20" ht="15" customHeight="1" x14ac:dyDescent="0.3">
      <c r="A2" s="372" t="s">
        <v>51</v>
      </c>
      <c r="B2" s="297"/>
      <c r="C2" s="297"/>
      <c r="D2" s="368" t="s">
        <v>148</v>
      </c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9"/>
    </row>
    <row r="3" spans="1:20" ht="66.75" customHeight="1" x14ac:dyDescent="0.25">
      <c r="A3" s="431"/>
      <c r="B3" s="308" t="s">
        <v>232</v>
      </c>
      <c r="C3" s="308" t="s">
        <v>132</v>
      </c>
      <c r="D3" s="308" t="s">
        <v>133</v>
      </c>
      <c r="E3" s="308" t="s">
        <v>134</v>
      </c>
      <c r="F3" s="308" t="s">
        <v>135</v>
      </c>
      <c r="G3" s="308" t="s">
        <v>136</v>
      </c>
      <c r="H3" s="308" t="s">
        <v>137</v>
      </c>
      <c r="I3" s="308" t="s">
        <v>138</v>
      </c>
      <c r="J3" s="308" t="s">
        <v>139</v>
      </c>
      <c r="K3" s="308" t="s">
        <v>140</v>
      </c>
      <c r="L3" s="308" t="s">
        <v>141</v>
      </c>
      <c r="M3" s="308" t="s">
        <v>142</v>
      </c>
      <c r="N3" s="308" t="s">
        <v>143</v>
      </c>
      <c r="O3" s="308" t="s">
        <v>144</v>
      </c>
      <c r="P3" s="308" t="s">
        <v>149</v>
      </c>
      <c r="Q3" s="308" t="s">
        <v>145</v>
      </c>
      <c r="R3" s="308" t="s">
        <v>146</v>
      </c>
      <c r="S3" s="308" t="s">
        <v>100</v>
      </c>
      <c r="T3" s="308" t="s">
        <v>147</v>
      </c>
    </row>
    <row r="4" spans="1:20" ht="6.75" customHeight="1" x14ac:dyDescent="0.3">
      <c r="A4" s="432"/>
      <c r="B4" s="309"/>
      <c r="C4" s="309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</row>
    <row r="5" spans="1:20" ht="15" customHeight="1" x14ac:dyDescent="0.25">
      <c r="A5" s="170" t="s">
        <v>33</v>
      </c>
      <c r="B5" s="170">
        <v>51703</v>
      </c>
      <c r="C5" s="170">
        <v>11953</v>
      </c>
      <c r="D5" s="83">
        <v>675</v>
      </c>
      <c r="E5" s="83">
        <v>2106</v>
      </c>
      <c r="F5" s="83">
        <v>1182</v>
      </c>
      <c r="G5" s="83">
        <v>1591</v>
      </c>
      <c r="H5" s="83">
        <v>901</v>
      </c>
      <c r="I5" s="83">
        <v>1044</v>
      </c>
      <c r="J5" s="83">
        <v>266</v>
      </c>
      <c r="K5" s="83">
        <v>784</v>
      </c>
      <c r="L5" s="83">
        <v>489</v>
      </c>
      <c r="M5" s="83">
        <v>212</v>
      </c>
      <c r="N5" s="83">
        <v>229</v>
      </c>
      <c r="O5" s="83">
        <v>7712</v>
      </c>
      <c r="P5" s="83">
        <v>1752</v>
      </c>
      <c r="Q5" s="83">
        <v>875</v>
      </c>
      <c r="R5" s="83">
        <v>681</v>
      </c>
      <c r="S5" s="83">
        <v>623</v>
      </c>
      <c r="T5" s="83">
        <v>1042</v>
      </c>
    </row>
    <row r="6" spans="1:20" ht="15" customHeight="1" x14ac:dyDescent="0.25">
      <c r="A6" s="170" t="s">
        <v>13</v>
      </c>
      <c r="B6" s="170">
        <v>2503</v>
      </c>
      <c r="C6" s="170">
        <v>496</v>
      </c>
      <c r="D6" s="83">
        <v>26</v>
      </c>
      <c r="E6" s="83">
        <v>89</v>
      </c>
      <c r="F6" s="83">
        <v>62</v>
      </c>
      <c r="G6" s="83">
        <v>26</v>
      </c>
      <c r="H6" s="83">
        <v>16</v>
      </c>
      <c r="I6" s="83">
        <v>21</v>
      </c>
      <c r="J6" s="83">
        <v>5</v>
      </c>
      <c r="K6" s="83">
        <v>28</v>
      </c>
      <c r="L6" s="83">
        <v>18</v>
      </c>
      <c r="M6" s="83">
        <v>36</v>
      </c>
      <c r="N6" s="83">
        <v>4</v>
      </c>
      <c r="O6" s="83">
        <v>299</v>
      </c>
      <c r="P6" s="83">
        <v>83</v>
      </c>
      <c r="Q6" s="83">
        <v>22</v>
      </c>
      <c r="R6" s="83">
        <v>33</v>
      </c>
      <c r="S6" s="83">
        <v>34</v>
      </c>
      <c r="T6" s="83">
        <v>52</v>
      </c>
    </row>
    <row r="7" spans="1:20" ht="15" customHeight="1" x14ac:dyDescent="0.25">
      <c r="A7" s="170" t="s">
        <v>10</v>
      </c>
      <c r="B7" s="170">
        <v>46893</v>
      </c>
      <c r="C7" s="170">
        <v>10161</v>
      </c>
      <c r="D7" s="83">
        <v>744</v>
      </c>
      <c r="E7" s="83">
        <v>1510</v>
      </c>
      <c r="F7" s="83">
        <v>1208</v>
      </c>
      <c r="G7" s="83">
        <v>1693</v>
      </c>
      <c r="H7" s="83">
        <v>725</v>
      </c>
      <c r="I7" s="83">
        <v>795</v>
      </c>
      <c r="J7" s="83">
        <v>210</v>
      </c>
      <c r="K7" s="83">
        <v>1138</v>
      </c>
      <c r="L7" s="83">
        <v>836</v>
      </c>
      <c r="M7" s="83">
        <v>704</v>
      </c>
      <c r="N7" s="83">
        <v>239</v>
      </c>
      <c r="O7" s="83">
        <v>5807</v>
      </c>
      <c r="P7" s="83">
        <v>1985</v>
      </c>
      <c r="Q7" s="83">
        <v>991</v>
      </c>
      <c r="R7" s="83">
        <v>538</v>
      </c>
      <c r="S7" s="83">
        <v>727</v>
      </c>
      <c r="T7" s="83">
        <v>837</v>
      </c>
    </row>
    <row r="8" spans="1:20" ht="15" customHeight="1" x14ac:dyDescent="0.25">
      <c r="A8" s="170" t="s">
        <v>41</v>
      </c>
      <c r="B8" s="170">
        <v>20023</v>
      </c>
      <c r="C8" s="170">
        <v>8908</v>
      </c>
      <c r="D8" s="83">
        <v>1287</v>
      </c>
      <c r="E8" s="83">
        <v>2983</v>
      </c>
      <c r="F8" s="83">
        <v>2077</v>
      </c>
      <c r="G8" s="83">
        <v>1829</v>
      </c>
      <c r="H8" s="83">
        <v>874</v>
      </c>
      <c r="I8" s="83">
        <v>1247</v>
      </c>
      <c r="J8" s="83">
        <v>528</v>
      </c>
      <c r="K8" s="83">
        <v>906</v>
      </c>
      <c r="L8" s="83">
        <v>439</v>
      </c>
      <c r="M8" s="83">
        <v>400</v>
      </c>
      <c r="N8" s="83">
        <v>62</v>
      </c>
      <c r="O8" s="83">
        <v>5221</v>
      </c>
      <c r="P8" s="83">
        <v>1621</v>
      </c>
      <c r="Q8" s="83">
        <v>485</v>
      </c>
      <c r="R8" s="83">
        <v>230</v>
      </c>
      <c r="S8" s="83">
        <v>562</v>
      </c>
      <c r="T8" s="83">
        <v>716</v>
      </c>
    </row>
    <row r="9" spans="1:20" ht="15" customHeight="1" x14ac:dyDescent="0.25">
      <c r="A9" s="170" t="s">
        <v>42</v>
      </c>
      <c r="B9" s="170">
        <v>14236</v>
      </c>
      <c r="C9" s="170">
        <v>4485</v>
      </c>
      <c r="D9" s="83">
        <v>1473</v>
      </c>
      <c r="E9" s="83">
        <v>1394</v>
      </c>
      <c r="F9" s="83">
        <v>479</v>
      </c>
      <c r="G9" s="83">
        <v>700</v>
      </c>
      <c r="H9" s="83">
        <v>364</v>
      </c>
      <c r="I9" s="83">
        <v>647</v>
      </c>
      <c r="J9" s="83">
        <v>350</v>
      </c>
      <c r="K9" s="83">
        <v>91</v>
      </c>
      <c r="L9" s="83">
        <v>88</v>
      </c>
      <c r="M9" s="83">
        <v>72</v>
      </c>
      <c r="N9" s="83">
        <v>93</v>
      </c>
      <c r="O9" s="83">
        <v>2197</v>
      </c>
      <c r="P9" s="83">
        <v>313</v>
      </c>
      <c r="Q9" s="83">
        <v>196</v>
      </c>
      <c r="R9" s="83">
        <v>115</v>
      </c>
      <c r="S9" s="83">
        <v>139</v>
      </c>
      <c r="T9" s="83">
        <v>225</v>
      </c>
    </row>
    <row r="10" spans="1:20" ht="15" customHeight="1" x14ac:dyDescent="0.25">
      <c r="A10" s="170" t="s">
        <v>34</v>
      </c>
      <c r="B10" s="170">
        <v>83017</v>
      </c>
      <c r="C10" s="170">
        <v>13607</v>
      </c>
      <c r="D10" s="83">
        <v>938</v>
      </c>
      <c r="E10" s="83">
        <v>3165</v>
      </c>
      <c r="F10" s="83">
        <v>2556</v>
      </c>
      <c r="G10" s="83">
        <v>2249</v>
      </c>
      <c r="H10" s="83">
        <v>1101</v>
      </c>
      <c r="I10" s="83">
        <v>1869</v>
      </c>
      <c r="J10" s="83">
        <v>329</v>
      </c>
      <c r="K10" s="83">
        <v>790</v>
      </c>
      <c r="L10" s="83">
        <v>538</v>
      </c>
      <c r="M10" s="83">
        <v>215</v>
      </c>
      <c r="N10" s="83">
        <v>222</v>
      </c>
      <c r="O10" s="83">
        <v>7561</v>
      </c>
      <c r="P10" s="83">
        <v>1801</v>
      </c>
      <c r="Q10" s="83">
        <v>930</v>
      </c>
      <c r="R10" s="83">
        <v>621</v>
      </c>
      <c r="S10" s="83">
        <v>721</v>
      </c>
      <c r="T10" s="83">
        <v>895</v>
      </c>
    </row>
    <row r="11" spans="1:20" ht="15" customHeight="1" x14ac:dyDescent="0.25">
      <c r="A11" s="170" t="s">
        <v>22</v>
      </c>
      <c r="B11" s="170">
        <v>16400</v>
      </c>
      <c r="C11" s="170">
        <v>3223</v>
      </c>
      <c r="D11" s="83">
        <v>217</v>
      </c>
      <c r="E11" s="83">
        <v>723</v>
      </c>
      <c r="F11" s="83">
        <v>721</v>
      </c>
      <c r="G11" s="83">
        <v>554</v>
      </c>
      <c r="H11" s="83">
        <v>294</v>
      </c>
      <c r="I11" s="83">
        <v>433</v>
      </c>
      <c r="J11" s="83">
        <v>77</v>
      </c>
      <c r="K11" s="83">
        <v>133</v>
      </c>
      <c r="L11" s="83">
        <v>109</v>
      </c>
      <c r="M11" s="83">
        <v>68</v>
      </c>
      <c r="N11" s="83">
        <v>82</v>
      </c>
      <c r="O11" s="83">
        <v>1962</v>
      </c>
      <c r="P11" s="83">
        <v>527</v>
      </c>
      <c r="Q11" s="83">
        <v>280</v>
      </c>
      <c r="R11" s="83">
        <v>224</v>
      </c>
      <c r="S11" s="83">
        <v>187</v>
      </c>
      <c r="T11" s="83">
        <v>193</v>
      </c>
    </row>
    <row r="12" spans="1:20" ht="15" customHeight="1" x14ac:dyDescent="0.25">
      <c r="A12" s="170" t="s">
        <v>9</v>
      </c>
      <c r="B12" s="170">
        <v>12873</v>
      </c>
      <c r="C12" s="170">
        <v>2036</v>
      </c>
      <c r="D12" s="83">
        <v>104</v>
      </c>
      <c r="E12" s="83">
        <v>472</v>
      </c>
      <c r="F12" s="83">
        <v>441</v>
      </c>
      <c r="G12" s="83">
        <v>337</v>
      </c>
      <c r="H12" s="83">
        <v>446</v>
      </c>
      <c r="I12" s="83">
        <v>358</v>
      </c>
      <c r="J12" s="83">
        <v>101</v>
      </c>
      <c r="K12" s="83">
        <v>62</v>
      </c>
      <c r="L12" s="83">
        <v>41</v>
      </c>
      <c r="M12" s="83">
        <v>14</v>
      </c>
      <c r="N12" s="83">
        <v>126</v>
      </c>
      <c r="O12" s="83">
        <v>1067</v>
      </c>
      <c r="P12" s="83">
        <v>242</v>
      </c>
      <c r="Q12" s="83">
        <v>147</v>
      </c>
      <c r="R12" s="83">
        <v>112</v>
      </c>
      <c r="S12" s="83">
        <v>128</v>
      </c>
      <c r="T12" s="83">
        <v>150</v>
      </c>
    </row>
    <row r="13" spans="1:20" ht="15" customHeight="1" x14ac:dyDescent="0.25">
      <c r="A13" s="170" t="s">
        <v>21</v>
      </c>
      <c r="B13" s="170">
        <v>53753</v>
      </c>
      <c r="C13" s="170">
        <v>11884</v>
      </c>
      <c r="D13" s="83">
        <v>909</v>
      </c>
      <c r="E13" s="83">
        <v>3005</v>
      </c>
      <c r="F13" s="83">
        <v>2409</v>
      </c>
      <c r="G13" s="83">
        <v>1789</v>
      </c>
      <c r="H13" s="83">
        <v>913</v>
      </c>
      <c r="I13" s="83">
        <v>1162</v>
      </c>
      <c r="J13" s="83">
        <v>406</v>
      </c>
      <c r="K13" s="83">
        <v>682</v>
      </c>
      <c r="L13" s="83">
        <v>446</v>
      </c>
      <c r="M13" s="83">
        <v>346</v>
      </c>
      <c r="N13" s="83">
        <v>251</v>
      </c>
      <c r="O13" s="83">
        <v>7081</v>
      </c>
      <c r="P13" s="83">
        <v>1445</v>
      </c>
      <c r="Q13" s="83">
        <v>807</v>
      </c>
      <c r="R13" s="83">
        <v>491</v>
      </c>
      <c r="S13" s="83">
        <v>579</v>
      </c>
      <c r="T13" s="83">
        <v>776</v>
      </c>
    </row>
    <row r="14" spans="1:20" ht="15" customHeight="1" x14ac:dyDescent="0.25">
      <c r="A14" s="170" t="s">
        <v>35</v>
      </c>
      <c r="B14" s="170">
        <v>52146</v>
      </c>
      <c r="C14" s="170">
        <v>7231</v>
      </c>
      <c r="D14" s="83">
        <v>547</v>
      </c>
      <c r="E14" s="83">
        <v>1535</v>
      </c>
      <c r="F14" s="83">
        <v>693</v>
      </c>
      <c r="G14" s="83">
        <v>1215</v>
      </c>
      <c r="H14" s="83">
        <v>542</v>
      </c>
      <c r="I14" s="83">
        <v>660</v>
      </c>
      <c r="J14" s="83">
        <v>284</v>
      </c>
      <c r="K14" s="83">
        <v>223</v>
      </c>
      <c r="L14" s="83">
        <v>160</v>
      </c>
      <c r="M14" s="83">
        <v>84</v>
      </c>
      <c r="N14" s="83">
        <v>95</v>
      </c>
      <c r="O14" s="83">
        <v>4355</v>
      </c>
      <c r="P14" s="83">
        <v>1194</v>
      </c>
      <c r="Q14" s="83">
        <v>698</v>
      </c>
      <c r="R14" s="83">
        <v>651</v>
      </c>
      <c r="S14" s="83">
        <v>766</v>
      </c>
      <c r="T14" s="83">
        <v>499</v>
      </c>
    </row>
    <row r="15" spans="1:20" ht="15" customHeight="1" x14ac:dyDescent="0.25">
      <c r="A15" s="170" t="s">
        <v>8</v>
      </c>
      <c r="B15" s="170">
        <v>26956</v>
      </c>
      <c r="C15" s="170">
        <v>2810</v>
      </c>
      <c r="D15" s="83">
        <v>180</v>
      </c>
      <c r="E15" s="83">
        <v>442</v>
      </c>
      <c r="F15" s="83">
        <v>223</v>
      </c>
      <c r="G15" s="83">
        <v>430</v>
      </c>
      <c r="H15" s="83">
        <v>157</v>
      </c>
      <c r="I15" s="83">
        <v>200</v>
      </c>
      <c r="J15" s="83">
        <v>103</v>
      </c>
      <c r="K15" s="83">
        <v>152</v>
      </c>
      <c r="L15" s="83">
        <v>113</v>
      </c>
      <c r="M15" s="83">
        <v>33</v>
      </c>
      <c r="N15" s="83">
        <v>31</v>
      </c>
      <c r="O15" s="83">
        <v>1645</v>
      </c>
      <c r="P15" s="83">
        <v>453</v>
      </c>
      <c r="Q15" s="83">
        <v>267</v>
      </c>
      <c r="R15" s="83">
        <v>221</v>
      </c>
      <c r="S15" s="83">
        <v>255</v>
      </c>
      <c r="T15" s="83">
        <v>166</v>
      </c>
    </row>
    <row r="16" spans="1:20" ht="15" customHeight="1" x14ac:dyDescent="0.25">
      <c r="A16" s="170" t="s">
        <v>36</v>
      </c>
      <c r="B16" s="170">
        <v>33800</v>
      </c>
      <c r="C16" s="170">
        <v>3532</v>
      </c>
      <c r="D16" s="83">
        <v>227</v>
      </c>
      <c r="E16" s="83">
        <v>605</v>
      </c>
      <c r="F16" s="83">
        <v>242</v>
      </c>
      <c r="G16" s="83">
        <v>471</v>
      </c>
      <c r="H16" s="83">
        <v>331</v>
      </c>
      <c r="I16" s="83">
        <v>207</v>
      </c>
      <c r="J16" s="83">
        <v>82</v>
      </c>
      <c r="K16" s="83">
        <v>139</v>
      </c>
      <c r="L16" s="83">
        <v>93</v>
      </c>
      <c r="M16" s="83">
        <v>38</v>
      </c>
      <c r="N16" s="83">
        <v>38</v>
      </c>
      <c r="O16" s="83">
        <v>2139</v>
      </c>
      <c r="P16" s="83">
        <v>455</v>
      </c>
      <c r="Q16" s="83">
        <v>255</v>
      </c>
      <c r="R16" s="83">
        <v>235</v>
      </c>
      <c r="S16" s="83">
        <v>274</v>
      </c>
      <c r="T16" s="83">
        <v>241</v>
      </c>
    </row>
    <row r="17" spans="1:20" ht="15" customHeight="1" x14ac:dyDescent="0.25">
      <c r="A17" s="170" t="s">
        <v>7</v>
      </c>
      <c r="B17" s="170">
        <v>66328</v>
      </c>
      <c r="C17" s="170">
        <v>5976</v>
      </c>
      <c r="D17" s="83">
        <v>479</v>
      </c>
      <c r="E17" s="83">
        <v>1266</v>
      </c>
      <c r="F17" s="83">
        <v>902</v>
      </c>
      <c r="G17" s="83">
        <v>1002</v>
      </c>
      <c r="H17" s="83">
        <v>526</v>
      </c>
      <c r="I17" s="83">
        <v>463</v>
      </c>
      <c r="J17" s="83">
        <v>343</v>
      </c>
      <c r="K17" s="83">
        <v>249</v>
      </c>
      <c r="L17" s="83">
        <v>190</v>
      </c>
      <c r="M17" s="83">
        <v>155</v>
      </c>
      <c r="N17" s="83">
        <v>109</v>
      </c>
      <c r="O17" s="83">
        <v>3355</v>
      </c>
      <c r="P17" s="83">
        <v>712</v>
      </c>
      <c r="Q17" s="83">
        <v>446</v>
      </c>
      <c r="R17" s="83">
        <v>342</v>
      </c>
      <c r="S17" s="83">
        <v>346</v>
      </c>
      <c r="T17" s="83">
        <v>460</v>
      </c>
    </row>
    <row r="18" spans="1:20" ht="15" customHeight="1" x14ac:dyDescent="0.25">
      <c r="A18" s="170" t="s">
        <v>6</v>
      </c>
      <c r="B18" s="170">
        <v>44516</v>
      </c>
      <c r="C18" s="170">
        <v>3266</v>
      </c>
      <c r="D18" s="83">
        <v>224</v>
      </c>
      <c r="E18" s="83">
        <v>821</v>
      </c>
      <c r="F18" s="83">
        <v>303</v>
      </c>
      <c r="G18" s="83">
        <v>526</v>
      </c>
      <c r="H18" s="83">
        <v>284</v>
      </c>
      <c r="I18" s="83">
        <v>296</v>
      </c>
      <c r="J18" s="83">
        <v>125</v>
      </c>
      <c r="K18" s="83">
        <v>106</v>
      </c>
      <c r="L18" s="83">
        <v>78</v>
      </c>
      <c r="M18" s="83">
        <v>45</v>
      </c>
      <c r="N18" s="83">
        <v>40</v>
      </c>
      <c r="O18" s="83">
        <v>1861</v>
      </c>
      <c r="P18" s="83">
        <v>323</v>
      </c>
      <c r="Q18" s="83">
        <v>223</v>
      </c>
      <c r="R18" s="83">
        <v>178</v>
      </c>
      <c r="S18" s="83">
        <v>150</v>
      </c>
      <c r="T18" s="83">
        <v>270</v>
      </c>
    </row>
    <row r="19" spans="1:20" ht="15" customHeight="1" x14ac:dyDescent="0.25">
      <c r="A19" s="170" t="s">
        <v>37</v>
      </c>
      <c r="B19" s="170">
        <v>18233</v>
      </c>
      <c r="C19" s="170">
        <v>1109</v>
      </c>
      <c r="D19" s="83">
        <v>88</v>
      </c>
      <c r="E19" s="83">
        <v>191</v>
      </c>
      <c r="F19" s="83">
        <v>63</v>
      </c>
      <c r="G19" s="83">
        <v>168</v>
      </c>
      <c r="H19" s="83">
        <v>104</v>
      </c>
      <c r="I19" s="83">
        <v>86</v>
      </c>
      <c r="J19" s="83">
        <v>40</v>
      </c>
      <c r="K19" s="83">
        <v>52</v>
      </c>
      <c r="L19" s="83">
        <v>30</v>
      </c>
      <c r="M19" s="83">
        <v>28</v>
      </c>
      <c r="N19" s="83">
        <v>14</v>
      </c>
      <c r="O19" s="83">
        <v>658</v>
      </c>
      <c r="P19" s="83">
        <v>137</v>
      </c>
      <c r="Q19" s="83">
        <v>101</v>
      </c>
      <c r="R19" s="83">
        <v>51</v>
      </c>
      <c r="S19" s="83">
        <v>54</v>
      </c>
      <c r="T19" s="83">
        <v>89</v>
      </c>
    </row>
    <row r="20" spans="1:20" ht="15" customHeight="1" x14ac:dyDescent="0.25">
      <c r="A20" s="170" t="s">
        <v>5</v>
      </c>
      <c r="B20" s="170">
        <v>79353</v>
      </c>
      <c r="C20" s="170">
        <v>4932</v>
      </c>
      <c r="D20" s="83">
        <v>337</v>
      </c>
      <c r="E20" s="83">
        <v>1067</v>
      </c>
      <c r="F20" s="83">
        <v>711</v>
      </c>
      <c r="G20" s="83">
        <v>840</v>
      </c>
      <c r="H20" s="83">
        <v>539</v>
      </c>
      <c r="I20" s="83">
        <v>650</v>
      </c>
      <c r="J20" s="83">
        <v>229</v>
      </c>
      <c r="K20" s="83">
        <v>291</v>
      </c>
      <c r="L20" s="83">
        <v>152</v>
      </c>
      <c r="M20" s="83">
        <v>167</v>
      </c>
      <c r="N20" s="83">
        <v>151</v>
      </c>
      <c r="O20" s="83">
        <v>2672</v>
      </c>
      <c r="P20" s="83">
        <v>684</v>
      </c>
      <c r="Q20" s="83">
        <v>473</v>
      </c>
      <c r="R20" s="83">
        <v>430</v>
      </c>
      <c r="S20" s="83">
        <v>348</v>
      </c>
      <c r="T20" s="83">
        <v>283</v>
      </c>
    </row>
    <row r="21" spans="1:20" ht="15" customHeight="1" x14ac:dyDescent="0.25">
      <c r="A21" s="170" t="s">
        <v>38</v>
      </c>
      <c r="B21" s="170">
        <v>191430</v>
      </c>
      <c r="C21" s="170">
        <v>9031</v>
      </c>
      <c r="D21" s="83">
        <v>854</v>
      </c>
      <c r="E21" s="83">
        <v>2461</v>
      </c>
      <c r="F21" s="83">
        <v>2154</v>
      </c>
      <c r="G21" s="83">
        <v>2199</v>
      </c>
      <c r="H21" s="83">
        <v>1595</v>
      </c>
      <c r="I21" s="83">
        <v>1229</v>
      </c>
      <c r="J21" s="83">
        <v>823</v>
      </c>
      <c r="K21" s="83">
        <v>140</v>
      </c>
      <c r="L21" s="83">
        <v>122</v>
      </c>
      <c r="M21" s="83">
        <v>116</v>
      </c>
      <c r="N21" s="83">
        <v>202</v>
      </c>
      <c r="O21" s="83">
        <v>4216</v>
      </c>
      <c r="P21" s="83">
        <v>576</v>
      </c>
      <c r="Q21" s="83">
        <v>563</v>
      </c>
      <c r="R21" s="83">
        <v>433</v>
      </c>
      <c r="S21" s="83">
        <v>364</v>
      </c>
      <c r="T21" s="83">
        <v>560</v>
      </c>
    </row>
    <row r="22" spans="1:20" ht="15" customHeight="1" x14ac:dyDescent="0.25">
      <c r="A22" s="170" t="s">
        <v>4</v>
      </c>
      <c r="B22" s="170">
        <v>33829</v>
      </c>
      <c r="C22" s="170">
        <v>1832</v>
      </c>
      <c r="D22" s="83">
        <v>219</v>
      </c>
      <c r="E22" s="83">
        <v>397</v>
      </c>
      <c r="F22" s="83">
        <v>288</v>
      </c>
      <c r="G22" s="83">
        <v>361</v>
      </c>
      <c r="H22" s="83">
        <v>208</v>
      </c>
      <c r="I22" s="83">
        <v>162</v>
      </c>
      <c r="J22" s="83">
        <v>70</v>
      </c>
      <c r="K22" s="83">
        <v>72</v>
      </c>
      <c r="L22" s="83">
        <v>58</v>
      </c>
      <c r="M22" s="83">
        <v>40</v>
      </c>
      <c r="N22" s="83">
        <v>42</v>
      </c>
      <c r="O22" s="83">
        <v>1063</v>
      </c>
      <c r="P22" s="83">
        <v>216</v>
      </c>
      <c r="Q22" s="83">
        <v>138</v>
      </c>
      <c r="R22" s="83">
        <v>99</v>
      </c>
      <c r="S22" s="83">
        <v>103</v>
      </c>
      <c r="T22" s="83">
        <v>122</v>
      </c>
    </row>
    <row r="23" spans="1:20" ht="15" customHeight="1" x14ac:dyDescent="0.25">
      <c r="A23" s="170" t="s">
        <v>3</v>
      </c>
      <c r="B23" s="170">
        <v>95538</v>
      </c>
      <c r="C23" s="170">
        <v>4999</v>
      </c>
      <c r="D23" s="83">
        <v>493</v>
      </c>
      <c r="E23" s="83">
        <v>1250</v>
      </c>
      <c r="F23" s="83">
        <v>938</v>
      </c>
      <c r="G23" s="83">
        <v>1131</v>
      </c>
      <c r="H23" s="83">
        <v>616</v>
      </c>
      <c r="I23" s="83">
        <v>487</v>
      </c>
      <c r="J23" s="83">
        <v>435</v>
      </c>
      <c r="K23" s="83">
        <v>181</v>
      </c>
      <c r="L23" s="83">
        <v>119</v>
      </c>
      <c r="M23" s="83">
        <v>84</v>
      </c>
      <c r="N23" s="83">
        <v>66</v>
      </c>
      <c r="O23" s="83">
        <v>2548</v>
      </c>
      <c r="P23" s="83">
        <v>553</v>
      </c>
      <c r="Q23" s="83">
        <v>390</v>
      </c>
      <c r="R23" s="83">
        <v>416</v>
      </c>
      <c r="S23" s="83">
        <v>278</v>
      </c>
      <c r="T23" s="83">
        <v>320</v>
      </c>
    </row>
    <row r="24" spans="1:20" ht="15" customHeight="1" x14ac:dyDescent="0.25">
      <c r="A24" s="170" t="s">
        <v>2</v>
      </c>
      <c r="B24" s="170">
        <v>142416</v>
      </c>
      <c r="C24" s="170">
        <v>8114</v>
      </c>
      <c r="D24" s="83">
        <v>1248</v>
      </c>
      <c r="E24" s="83">
        <v>2592</v>
      </c>
      <c r="F24" s="83">
        <v>2138</v>
      </c>
      <c r="G24" s="83">
        <v>1626</v>
      </c>
      <c r="H24" s="83">
        <v>1187</v>
      </c>
      <c r="I24" s="83">
        <v>829</v>
      </c>
      <c r="J24" s="83">
        <v>596</v>
      </c>
      <c r="K24" s="83">
        <v>187</v>
      </c>
      <c r="L24" s="83">
        <v>204</v>
      </c>
      <c r="M24" s="83">
        <v>143</v>
      </c>
      <c r="N24" s="83">
        <v>142</v>
      </c>
      <c r="O24" s="83">
        <v>3405</v>
      </c>
      <c r="P24" s="83">
        <v>805</v>
      </c>
      <c r="Q24" s="83">
        <v>642</v>
      </c>
      <c r="R24" s="83">
        <v>523</v>
      </c>
      <c r="S24" s="83">
        <v>426</v>
      </c>
      <c r="T24" s="83">
        <v>455</v>
      </c>
    </row>
    <row r="25" spans="1:20" ht="15" customHeight="1" x14ac:dyDescent="0.25">
      <c r="A25" s="169" t="s">
        <v>1</v>
      </c>
      <c r="B25" s="169">
        <v>47077</v>
      </c>
      <c r="C25" s="169">
        <v>5319</v>
      </c>
      <c r="D25" s="72">
        <v>696</v>
      </c>
      <c r="E25" s="72">
        <v>900</v>
      </c>
      <c r="F25" s="72">
        <v>829</v>
      </c>
      <c r="G25" s="72">
        <v>1055</v>
      </c>
      <c r="H25" s="72">
        <v>582</v>
      </c>
      <c r="I25" s="72">
        <v>369</v>
      </c>
      <c r="J25" s="72">
        <v>206</v>
      </c>
      <c r="K25" s="72">
        <v>323</v>
      </c>
      <c r="L25" s="72">
        <v>352</v>
      </c>
      <c r="M25" s="72">
        <v>376</v>
      </c>
      <c r="N25" s="72">
        <v>58</v>
      </c>
      <c r="O25" s="72">
        <v>2630</v>
      </c>
      <c r="P25" s="72">
        <v>821</v>
      </c>
      <c r="Q25" s="72">
        <v>595</v>
      </c>
      <c r="R25" s="72">
        <v>259</v>
      </c>
      <c r="S25" s="72">
        <v>242</v>
      </c>
      <c r="T25" s="72">
        <v>429</v>
      </c>
    </row>
    <row r="26" spans="1:20" ht="15" customHeight="1" x14ac:dyDescent="0.25">
      <c r="A26" s="88" t="s">
        <v>23</v>
      </c>
      <c r="B26" s="76">
        <f>SUM(B5:B25)</f>
        <v>1133023</v>
      </c>
      <c r="C26" s="76">
        <f t="shared" ref="C26:T26" si="0">SUM(C5:C25)</f>
        <v>124904</v>
      </c>
      <c r="D26" s="76">
        <f t="shared" si="0"/>
        <v>11965</v>
      </c>
      <c r="E26" s="76">
        <f t="shared" si="0"/>
        <v>28974</v>
      </c>
      <c r="F26" s="76">
        <f t="shared" si="0"/>
        <v>20619</v>
      </c>
      <c r="G26" s="76">
        <f t="shared" si="0"/>
        <v>21792</v>
      </c>
      <c r="H26" s="76">
        <f t="shared" si="0"/>
        <v>12305</v>
      </c>
      <c r="I26" s="76">
        <f t="shared" si="0"/>
        <v>13214</v>
      </c>
      <c r="J26" s="76">
        <f t="shared" si="0"/>
        <v>5608</v>
      </c>
      <c r="K26" s="76">
        <f t="shared" si="0"/>
        <v>6729</v>
      </c>
      <c r="L26" s="76">
        <f t="shared" si="0"/>
        <v>4675</v>
      </c>
      <c r="M26" s="76">
        <f t="shared" si="0"/>
        <v>3376</v>
      </c>
      <c r="N26" s="76">
        <f t="shared" si="0"/>
        <v>2296</v>
      </c>
      <c r="O26" s="76">
        <f t="shared" si="0"/>
        <v>69454</v>
      </c>
      <c r="P26" s="76">
        <f t="shared" si="0"/>
        <v>16698</v>
      </c>
      <c r="Q26" s="76">
        <f t="shared" si="0"/>
        <v>9524</v>
      </c>
      <c r="R26" s="76">
        <f t="shared" si="0"/>
        <v>6883</v>
      </c>
      <c r="S26" s="76">
        <f t="shared" si="0"/>
        <v>7306</v>
      </c>
      <c r="T26" s="76">
        <f t="shared" si="0"/>
        <v>8780</v>
      </c>
    </row>
    <row r="27" spans="1:20" ht="15" customHeight="1" x14ac:dyDescent="0.25">
      <c r="A27" s="88" t="s">
        <v>228</v>
      </c>
      <c r="B27" s="77">
        <f>+B28+B29</f>
        <v>301401</v>
      </c>
      <c r="C27" s="77">
        <f t="shared" ref="C27:T27" si="1">+C28+C29</f>
        <v>66753</v>
      </c>
      <c r="D27" s="77">
        <f t="shared" si="1"/>
        <v>6373</v>
      </c>
      <c r="E27" s="77">
        <f t="shared" si="1"/>
        <v>15447</v>
      </c>
      <c r="F27" s="77">
        <f t="shared" si="1"/>
        <v>11135</v>
      </c>
      <c r="G27" s="77">
        <f t="shared" si="1"/>
        <v>10768</v>
      </c>
      <c r="H27" s="77">
        <f t="shared" si="1"/>
        <v>5634</v>
      </c>
      <c r="I27" s="77">
        <f t="shared" si="1"/>
        <v>7576</v>
      </c>
      <c r="J27" s="77">
        <f t="shared" si="1"/>
        <v>2272</v>
      </c>
      <c r="K27" s="77">
        <f t="shared" si="1"/>
        <v>4614</v>
      </c>
      <c r="L27" s="77">
        <f t="shared" si="1"/>
        <v>3004</v>
      </c>
      <c r="M27" s="77">
        <f t="shared" si="1"/>
        <v>2067</v>
      </c>
      <c r="N27" s="77">
        <f t="shared" si="1"/>
        <v>1308</v>
      </c>
      <c r="O27" s="77">
        <f t="shared" si="1"/>
        <v>38907</v>
      </c>
      <c r="P27" s="77">
        <f t="shared" si="1"/>
        <v>9769</v>
      </c>
      <c r="Q27" s="77">
        <f t="shared" si="1"/>
        <v>4733</v>
      </c>
      <c r="R27" s="77">
        <f t="shared" si="1"/>
        <v>3045</v>
      </c>
      <c r="S27" s="77">
        <f t="shared" si="1"/>
        <v>3700</v>
      </c>
      <c r="T27" s="77">
        <f t="shared" si="1"/>
        <v>4886</v>
      </c>
    </row>
    <row r="28" spans="1:20" ht="15" customHeight="1" x14ac:dyDescent="0.25">
      <c r="A28" s="92" t="s">
        <v>229</v>
      </c>
      <c r="B28" s="79">
        <f>+B5+B6+B7+B12</f>
        <v>113972</v>
      </c>
      <c r="C28" s="79">
        <f t="shared" ref="C28:T28" si="2">+C5+C6+C7+C12</f>
        <v>24646</v>
      </c>
      <c r="D28" s="79">
        <f t="shared" si="2"/>
        <v>1549</v>
      </c>
      <c r="E28" s="79">
        <f t="shared" si="2"/>
        <v>4177</v>
      </c>
      <c r="F28" s="79">
        <f t="shared" si="2"/>
        <v>2893</v>
      </c>
      <c r="G28" s="79">
        <f t="shared" si="2"/>
        <v>3647</v>
      </c>
      <c r="H28" s="79">
        <f t="shared" si="2"/>
        <v>2088</v>
      </c>
      <c r="I28" s="79">
        <f t="shared" si="2"/>
        <v>2218</v>
      </c>
      <c r="J28" s="79">
        <f t="shared" si="2"/>
        <v>582</v>
      </c>
      <c r="K28" s="79">
        <f t="shared" si="2"/>
        <v>2012</v>
      </c>
      <c r="L28" s="79">
        <f t="shared" si="2"/>
        <v>1384</v>
      </c>
      <c r="M28" s="79">
        <f t="shared" si="2"/>
        <v>966</v>
      </c>
      <c r="N28" s="79">
        <f t="shared" si="2"/>
        <v>598</v>
      </c>
      <c r="O28" s="79">
        <f t="shared" si="2"/>
        <v>14885</v>
      </c>
      <c r="P28" s="79">
        <f t="shared" si="2"/>
        <v>4062</v>
      </c>
      <c r="Q28" s="79">
        <f t="shared" si="2"/>
        <v>2035</v>
      </c>
      <c r="R28" s="79">
        <f t="shared" si="2"/>
        <v>1364</v>
      </c>
      <c r="S28" s="79">
        <f t="shared" si="2"/>
        <v>1512</v>
      </c>
      <c r="T28" s="79">
        <f t="shared" si="2"/>
        <v>2081</v>
      </c>
    </row>
    <row r="29" spans="1:20" ht="15" customHeight="1" x14ac:dyDescent="0.25">
      <c r="A29" s="92" t="s">
        <v>230</v>
      </c>
      <c r="B29" s="79">
        <f>+B8+B9+B10+B11+B13</f>
        <v>187429</v>
      </c>
      <c r="C29" s="79">
        <f t="shared" ref="C29:T29" si="3">+C8+C9+C10+C11+C13</f>
        <v>42107</v>
      </c>
      <c r="D29" s="79">
        <f t="shared" si="3"/>
        <v>4824</v>
      </c>
      <c r="E29" s="79">
        <f t="shared" si="3"/>
        <v>11270</v>
      </c>
      <c r="F29" s="79">
        <f t="shared" si="3"/>
        <v>8242</v>
      </c>
      <c r="G29" s="79">
        <f t="shared" si="3"/>
        <v>7121</v>
      </c>
      <c r="H29" s="79">
        <f t="shared" si="3"/>
        <v>3546</v>
      </c>
      <c r="I29" s="79">
        <f t="shared" si="3"/>
        <v>5358</v>
      </c>
      <c r="J29" s="79">
        <f t="shared" si="3"/>
        <v>1690</v>
      </c>
      <c r="K29" s="79">
        <f t="shared" si="3"/>
        <v>2602</v>
      </c>
      <c r="L29" s="79">
        <f t="shared" si="3"/>
        <v>1620</v>
      </c>
      <c r="M29" s="79">
        <f t="shared" si="3"/>
        <v>1101</v>
      </c>
      <c r="N29" s="79">
        <f t="shared" si="3"/>
        <v>710</v>
      </c>
      <c r="O29" s="79">
        <f t="shared" si="3"/>
        <v>24022</v>
      </c>
      <c r="P29" s="79">
        <f t="shared" si="3"/>
        <v>5707</v>
      </c>
      <c r="Q29" s="79">
        <f t="shared" si="3"/>
        <v>2698</v>
      </c>
      <c r="R29" s="79">
        <f t="shared" si="3"/>
        <v>1681</v>
      </c>
      <c r="S29" s="79">
        <f t="shared" si="3"/>
        <v>2188</v>
      </c>
      <c r="T29" s="79">
        <f t="shared" si="3"/>
        <v>2805</v>
      </c>
    </row>
    <row r="30" spans="1:20" ht="15" customHeight="1" x14ac:dyDescent="0.25">
      <c r="A30" s="88" t="s">
        <v>39</v>
      </c>
      <c r="B30" s="77">
        <f>+B14+B15+B16+B17</f>
        <v>179230</v>
      </c>
      <c r="C30" s="77">
        <f t="shared" ref="C30:T30" si="4">+C14+C15+C16+C17</f>
        <v>19549</v>
      </c>
      <c r="D30" s="77">
        <f t="shared" si="4"/>
        <v>1433</v>
      </c>
      <c r="E30" s="77">
        <f t="shared" si="4"/>
        <v>3848</v>
      </c>
      <c r="F30" s="77">
        <f t="shared" si="4"/>
        <v>2060</v>
      </c>
      <c r="G30" s="77">
        <f t="shared" si="4"/>
        <v>3118</v>
      </c>
      <c r="H30" s="77">
        <f t="shared" si="4"/>
        <v>1556</v>
      </c>
      <c r="I30" s="77">
        <f t="shared" si="4"/>
        <v>1530</v>
      </c>
      <c r="J30" s="77">
        <f t="shared" si="4"/>
        <v>812</v>
      </c>
      <c r="K30" s="77">
        <f t="shared" si="4"/>
        <v>763</v>
      </c>
      <c r="L30" s="77">
        <f t="shared" si="4"/>
        <v>556</v>
      </c>
      <c r="M30" s="77">
        <f t="shared" si="4"/>
        <v>310</v>
      </c>
      <c r="N30" s="77">
        <f t="shared" si="4"/>
        <v>273</v>
      </c>
      <c r="O30" s="77">
        <f t="shared" si="4"/>
        <v>11494</v>
      </c>
      <c r="P30" s="77">
        <f t="shared" si="4"/>
        <v>2814</v>
      </c>
      <c r="Q30" s="77">
        <f t="shared" si="4"/>
        <v>1666</v>
      </c>
      <c r="R30" s="77">
        <f t="shared" si="4"/>
        <v>1449</v>
      </c>
      <c r="S30" s="77">
        <f t="shared" si="4"/>
        <v>1641</v>
      </c>
      <c r="T30" s="77">
        <f t="shared" si="4"/>
        <v>1366</v>
      </c>
    </row>
    <row r="31" spans="1:20" ht="15" customHeight="1" x14ac:dyDescent="0.25">
      <c r="A31" s="88" t="s">
        <v>231</v>
      </c>
      <c r="B31" s="77">
        <f>+B32+B33</f>
        <v>652392</v>
      </c>
      <c r="C31" s="77">
        <f t="shared" ref="C31:T31" si="5">+C32+C33</f>
        <v>38602</v>
      </c>
      <c r="D31" s="77">
        <f t="shared" si="5"/>
        <v>4159</v>
      </c>
      <c r="E31" s="77">
        <f t="shared" si="5"/>
        <v>9679</v>
      </c>
      <c r="F31" s="77">
        <f t="shared" si="5"/>
        <v>7424</v>
      </c>
      <c r="G31" s="77">
        <f t="shared" si="5"/>
        <v>7906</v>
      </c>
      <c r="H31" s="77">
        <f t="shared" si="5"/>
        <v>5115</v>
      </c>
      <c r="I31" s="77">
        <f t="shared" si="5"/>
        <v>4108</v>
      </c>
      <c r="J31" s="77">
        <f t="shared" si="5"/>
        <v>2524</v>
      </c>
      <c r="K31" s="77">
        <f t="shared" si="5"/>
        <v>1352</v>
      </c>
      <c r="L31" s="77">
        <f t="shared" si="5"/>
        <v>1115</v>
      </c>
      <c r="M31" s="77">
        <f t="shared" si="5"/>
        <v>999</v>
      </c>
      <c r="N31" s="77">
        <f t="shared" si="5"/>
        <v>715</v>
      </c>
      <c r="O31" s="77">
        <f t="shared" si="5"/>
        <v>19053</v>
      </c>
      <c r="P31" s="77">
        <f t="shared" si="5"/>
        <v>4115</v>
      </c>
      <c r="Q31" s="77">
        <f t="shared" si="5"/>
        <v>3125</v>
      </c>
      <c r="R31" s="77">
        <f t="shared" si="5"/>
        <v>2389</v>
      </c>
      <c r="S31" s="77">
        <f t="shared" si="5"/>
        <v>1965</v>
      </c>
      <c r="T31" s="77">
        <f t="shared" si="5"/>
        <v>2528</v>
      </c>
    </row>
    <row r="32" spans="1:20" ht="15" customHeight="1" x14ac:dyDescent="0.25">
      <c r="A32" s="92" t="s">
        <v>59</v>
      </c>
      <c r="B32" s="79">
        <f>+B18+B19+B20+B21+B22+B23</f>
        <v>462899</v>
      </c>
      <c r="C32" s="79">
        <f t="shared" ref="C32:T32" si="6">+C18+C19+C20+C21+C22+C23</f>
        <v>25169</v>
      </c>
      <c r="D32" s="79">
        <f t="shared" si="6"/>
        <v>2215</v>
      </c>
      <c r="E32" s="79">
        <f t="shared" si="6"/>
        <v>6187</v>
      </c>
      <c r="F32" s="79">
        <f t="shared" si="6"/>
        <v>4457</v>
      </c>
      <c r="G32" s="79">
        <f t="shared" si="6"/>
        <v>5225</v>
      </c>
      <c r="H32" s="79">
        <f t="shared" si="6"/>
        <v>3346</v>
      </c>
      <c r="I32" s="79">
        <f t="shared" si="6"/>
        <v>2910</v>
      </c>
      <c r="J32" s="79">
        <f t="shared" si="6"/>
        <v>1722</v>
      </c>
      <c r="K32" s="79">
        <f t="shared" si="6"/>
        <v>842</v>
      </c>
      <c r="L32" s="79">
        <f t="shared" si="6"/>
        <v>559</v>
      </c>
      <c r="M32" s="79">
        <f t="shared" si="6"/>
        <v>480</v>
      </c>
      <c r="N32" s="79">
        <f t="shared" si="6"/>
        <v>515</v>
      </c>
      <c r="O32" s="79">
        <f t="shared" si="6"/>
        <v>13018</v>
      </c>
      <c r="P32" s="79">
        <f t="shared" si="6"/>
        <v>2489</v>
      </c>
      <c r="Q32" s="79">
        <f t="shared" si="6"/>
        <v>1888</v>
      </c>
      <c r="R32" s="79">
        <f t="shared" si="6"/>
        <v>1607</v>
      </c>
      <c r="S32" s="79">
        <f t="shared" si="6"/>
        <v>1297</v>
      </c>
      <c r="T32" s="79">
        <f t="shared" si="6"/>
        <v>1644</v>
      </c>
    </row>
    <row r="33" spans="1:20" ht="15" customHeight="1" x14ac:dyDescent="0.25">
      <c r="A33" s="80" t="s">
        <v>60</v>
      </c>
      <c r="B33" s="81">
        <f>+B24+B25</f>
        <v>189493</v>
      </c>
      <c r="C33" s="81">
        <f t="shared" ref="C33:T33" si="7">+C24+C25</f>
        <v>13433</v>
      </c>
      <c r="D33" s="81">
        <f t="shared" si="7"/>
        <v>1944</v>
      </c>
      <c r="E33" s="81">
        <f t="shared" si="7"/>
        <v>3492</v>
      </c>
      <c r="F33" s="81">
        <f t="shared" si="7"/>
        <v>2967</v>
      </c>
      <c r="G33" s="81">
        <f t="shared" si="7"/>
        <v>2681</v>
      </c>
      <c r="H33" s="81">
        <f t="shared" si="7"/>
        <v>1769</v>
      </c>
      <c r="I33" s="81">
        <f t="shared" si="7"/>
        <v>1198</v>
      </c>
      <c r="J33" s="81">
        <f t="shared" si="7"/>
        <v>802</v>
      </c>
      <c r="K33" s="81">
        <f t="shared" si="7"/>
        <v>510</v>
      </c>
      <c r="L33" s="81">
        <f t="shared" si="7"/>
        <v>556</v>
      </c>
      <c r="M33" s="81">
        <f t="shared" si="7"/>
        <v>519</v>
      </c>
      <c r="N33" s="81">
        <f t="shared" si="7"/>
        <v>200</v>
      </c>
      <c r="O33" s="81">
        <f t="shared" si="7"/>
        <v>6035</v>
      </c>
      <c r="P33" s="81">
        <f t="shared" si="7"/>
        <v>1626</v>
      </c>
      <c r="Q33" s="81">
        <f t="shared" si="7"/>
        <v>1237</v>
      </c>
      <c r="R33" s="81">
        <f t="shared" si="7"/>
        <v>782</v>
      </c>
      <c r="S33" s="81">
        <f t="shared" si="7"/>
        <v>668</v>
      </c>
      <c r="T33" s="81">
        <f t="shared" si="7"/>
        <v>884</v>
      </c>
    </row>
    <row r="34" spans="1:20" ht="15" customHeight="1" x14ac:dyDescent="0.3">
      <c r="A34" s="469" t="s">
        <v>298</v>
      </c>
      <c r="B34" s="470"/>
      <c r="C34" s="470"/>
      <c r="D34" s="470"/>
      <c r="E34" s="470"/>
      <c r="F34" s="470"/>
      <c r="G34" s="470"/>
      <c r="H34" s="470"/>
      <c r="I34" s="470"/>
      <c r="J34" s="470"/>
      <c r="K34" s="176"/>
      <c r="L34" s="176"/>
      <c r="M34" s="176"/>
      <c r="N34" s="176"/>
      <c r="O34" s="176"/>
      <c r="P34" s="176"/>
      <c r="Q34" s="176"/>
      <c r="R34" s="176"/>
      <c r="S34" s="176"/>
      <c r="T34" s="176"/>
    </row>
    <row r="35" spans="1:20" ht="15" customHeight="1" x14ac:dyDescent="0.25">
      <c r="A35" s="464" t="s">
        <v>328</v>
      </c>
      <c r="B35" s="464"/>
      <c r="C35" s="464"/>
      <c r="D35" s="464"/>
      <c r="E35" s="464"/>
      <c r="F35" s="464"/>
      <c r="G35" s="464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</row>
    <row r="36" spans="1:20" ht="15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</row>
    <row r="37" spans="1:20" ht="15" customHeight="1" x14ac:dyDescent="0.25">
      <c r="C37" s="21"/>
    </row>
  </sheetData>
  <mergeCells count="5">
    <mergeCell ref="A35:G35"/>
    <mergeCell ref="A1:T1"/>
    <mergeCell ref="A2:A4"/>
    <mergeCell ref="D2:T2"/>
    <mergeCell ref="A34:J34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tabColor theme="0" tint="-0.14999847407452621"/>
    <pageSetUpPr fitToPage="1"/>
  </sheetPr>
  <dimension ref="A1:J39"/>
  <sheetViews>
    <sheetView showGridLines="0" zoomScale="110" zoomScaleNormal="110" zoomScaleSheetLayoutView="80" workbookViewId="0">
      <selection activeCell="M5" sqref="M5"/>
    </sheetView>
  </sheetViews>
  <sheetFormatPr defaultColWidth="9.1796875" defaultRowHeight="15" customHeight="1" x14ac:dyDescent="0.25"/>
  <cols>
    <col min="1" max="1" width="24" style="2" customWidth="1"/>
    <col min="2" max="2" width="11.1796875" style="2" customWidth="1"/>
    <col min="3" max="3" width="12.7265625" style="2" customWidth="1"/>
    <col min="4" max="4" width="14" style="2" customWidth="1"/>
    <col min="5" max="5" width="12.26953125" style="2" customWidth="1"/>
    <col min="6" max="6" width="3.7265625" style="2" customWidth="1"/>
    <col min="7" max="7" width="11.1796875" style="2" customWidth="1"/>
    <col min="8" max="8" width="13.54296875" style="2" customWidth="1"/>
    <col min="9" max="9" width="12.81640625" style="2" customWidth="1"/>
    <col min="10" max="10" width="12" style="2" customWidth="1"/>
    <col min="11" max="16384" width="9.1796875" style="2"/>
  </cols>
  <sheetData>
    <row r="1" spans="1:10" s="10" customFormat="1" ht="15" customHeight="1" x14ac:dyDescent="0.3">
      <c r="A1" s="379" t="s">
        <v>377</v>
      </c>
      <c r="B1" s="379"/>
      <c r="C1" s="390"/>
      <c r="D1" s="390"/>
      <c r="E1" s="390"/>
      <c r="F1" s="390"/>
      <c r="G1" s="390"/>
      <c r="H1" s="390"/>
      <c r="I1" s="390"/>
      <c r="J1" s="390"/>
    </row>
    <row r="2" spans="1:10" ht="15" customHeight="1" x14ac:dyDescent="0.3">
      <c r="A2" s="372" t="s">
        <v>51</v>
      </c>
      <c r="B2" s="378" t="s">
        <v>129</v>
      </c>
      <c r="C2" s="375"/>
      <c r="D2" s="375"/>
      <c r="E2" s="375"/>
      <c r="F2" s="173"/>
      <c r="G2" s="412" t="s">
        <v>330</v>
      </c>
      <c r="H2" s="375"/>
      <c r="I2" s="375"/>
      <c r="J2" s="375"/>
    </row>
    <row r="3" spans="1:10" ht="15" customHeight="1" x14ac:dyDescent="0.3">
      <c r="A3" s="381"/>
      <c r="B3" s="298"/>
      <c r="C3" s="465" t="s">
        <v>128</v>
      </c>
      <c r="D3" s="466"/>
      <c r="E3" s="466"/>
      <c r="F3" s="178"/>
      <c r="G3" s="178"/>
      <c r="H3" s="465" t="s">
        <v>128</v>
      </c>
      <c r="I3" s="466"/>
      <c r="J3" s="466"/>
    </row>
    <row r="4" spans="1:10" ht="16.5" customHeight="1" x14ac:dyDescent="0.25">
      <c r="A4" s="431"/>
      <c r="B4" s="460" t="s">
        <v>232</v>
      </c>
      <c r="C4" s="427" t="s">
        <v>98</v>
      </c>
      <c r="D4" s="405" t="s">
        <v>127</v>
      </c>
      <c r="E4" s="460" t="s">
        <v>297</v>
      </c>
      <c r="F4" s="174"/>
      <c r="G4" s="460" t="s">
        <v>118</v>
      </c>
      <c r="H4" s="427" t="s">
        <v>98</v>
      </c>
      <c r="I4" s="405" t="s">
        <v>127</v>
      </c>
      <c r="J4" s="460" t="s">
        <v>297</v>
      </c>
    </row>
    <row r="5" spans="1:10" ht="27.75" customHeight="1" x14ac:dyDescent="0.25">
      <c r="A5" s="431"/>
      <c r="B5" s="460"/>
      <c r="C5" s="428"/>
      <c r="D5" s="428"/>
      <c r="E5" s="428"/>
      <c r="F5" s="175"/>
      <c r="G5" s="460"/>
      <c r="H5" s="428"/>
      <c r="I5" s="428"/>
      <c r="J5" s="428"/>
    </row>
    <row r="6" spans="1:10" ht="6.75" customHeight="1" x14ac:dyDescent="0.3">
      <c r="A6" s="432"/>
      <c r="B6" s="305"/>
      <c r="C6" s="302"/>
      <c r="D6" s="302"/>
      <c r="E6" s="302"/>
      <c r="F6" s="302"/>
      <c r="G6" s="302"/>
      <c r="H6" s="302"/>
      <c r="I6" s="302"/>
      <c r="J6" s="302"/>
    </row>
    <row r="7" spans="1:10" ht="15" customHeight="1" x14ac:dyDescent="0.25">
      <c r="A7" s="82" t="s">
        <v>33</v>
      </c>
      <c r="B7" s="82">
        <v>51703</v>
      </c>
      <c r="C7" s="83">
        <v>30522</v>
      </c>
      <c r="D7" s="83">
        <v>20905</v>
      </c>
      <c r="E7" s="83">
        <v>170</v>
      </c>
      <c r="F7" s="83"/>
      <c r="G7" s="83">
        <v>18506</v>
      </c>
      <c r="H7" s="83">
        <v>6520</v>
      </c>
      <c r="I7" s="83">
        <v>11872</v>
      </c>
      <c r="J7" s="83">
        <v>114</v>
      </c>
    </row>
    <row r="8" spans="1:10" ht="15" customHeight="1" x14ac:dyDescent="0.25">
      <c r="A8" s="82" t="s">
        <v>13</v>
      </c>
      <c r="B8" s="82">
        <v>2503</v>
      </c>
      <c r="C8" s="83">
        <v>1502</v>
      </c>
      <c r="D8" s="83">
        <v>982</v>
      </c>
      <c r="E8" s="83">
        <v>6</v>
      </c>
      <c r="F8" s="83"/>
      <c r="G8" s="83">
        <v>634</v>
      </c>
      <c r="H8" s="83">
        <v>222</v>
      </c>
      <c r="I8" s="83">
        <v>408</v>
      </c>
      <c r="J8" s="83">
        <v>4</v>
      </c>
    </row>
    <row r="9" spans="1:10" ht="15" customHeight="1" x14ac:dyDescent="0.25">
      <c r="A9" s="82" t="s">
        <v>10</v>
      </c>
      <c r="B9" s="82">
        <v>46893</v>
      </c>
      <c r="C9" s="83">
        <v>28729</v>
      </c>
      <c r="D9" s="83">
        <v>17699</v>
      </c>
      <c r="E9" s="83">
        <v>354</v>
      </c>
      <c r="F9" s="83"/>
      <c r="G9" s="83">
        <v>12946</v>
      </c>
      <c r="H9" s="83">
        <v>4397</v>
      </c>
      <c r="I9" s="83">
        <v>8314</v>
      </c>
      <c r="J9" s="83">
        <v>235</v>
      </c>
    </row>
    <row r="10" spans="1:10" ht="15" customHeight="1" x14ac:dyDescent="0.25">
      <c r="A10" s="82" t="s">
        <v>41</v>
      </c>
      <c r="B10" s="82">
        <v>20023</v>
      </c>
      <c r="C10" s="83">
        <v>9448</v>
      </c>
      <c r="D10" s="83">
        <v>10017</v>
      </c>
      <c r="E10" s="83">
        <v>67</v>
      </c>
      <c r="F10" s="83"/>
      <c r="G10" s="83">
        <v>7964</v>
      </c>
      <c r="H10" s="83">
        <v>2216</v>
      </c>
      <c r="I10" s="83">
        <v>5701</v>
      </c>
      <c r="J10" s="83">
        <v>47</v>
      </c>
    </row>
    <row r="11" spans="1:10" ht="15" customHeight="1" x14ac:dyDescent="0.25">
      <c r="A11" s="82" t="s">
        <v>42</v>
      </c>
      <c r="B11" s="82">
        <v>14236</v>
      </c>
      <c r="C11" s="83">
        <v>9622</v>
      </c>
      <c r="D11" s="83">
        <v>4343</v>
      </c>
      <c r="E11" s="83">
        <v>37</v>
      </c>
      <c r="F11" s="83"/>
      <c r="G11" s="83">
        <v>3979</v>
      </c>
      <c r="H11" s="83">
        <v>1876</v>
      </c>
      <c r="I11" s="83">
        <v>2073</v>
      </c>
      <c r="J11" s="83">
        <v>30</v>
      </c>
    </row>
    <row r="12" spans="1:10" ht="15" customHeight="1" x14ac:dyDescent="0.25">
      <c r="A12" s="82" t="s">
        <v>34</v>
      </c>
      <c r="B12" s="82">
        <v>83017</v>
      </c>
      <c r="C12" s="83">
        <v>63735</v>
      </c>
      <c r="D12" s="83">
        <v>18844</v>
      </c>
      <c r="E12" s="83">
        <v>284</v>
      </c>
      <c r="F12" s="83"/>
      <c r="G12" s="83">
        <v>15816</v>
      </c>
      <c r="H12" s="83">
        <v>7046</v>
      </c>
      <c r="I12" s="83">
        <v>8577</v>
      </c>
      <c r="J12" s="83">
        <v>193</v>
      </c>
    </row>
    <row r="13" spans="1:10" ht="15" customHeight="1" x14ac:dyDescent="0.25">
      <c r="A13" s="82" t="s">
        <v>22</v>
      </c>
      <c r="B13" s="82">
        <v>16400</v>
      </c>
      <c r="C13" s="83">
        <v>12288</v>
      </c>
      <c r="D13" s="83">
        <v>3990</v>
      </c>
      <c r="E13" s="83">
        <v>83</v>
      </c>
      <c r="F13" s="83"/>
      <c r="G13" s="83">
        <v>3476</v>
      </c>
      <c r="H13" s="83">
        <v>1380</v>
      </c>
      <c r="I13" s="83">
        <v>2027</v>
      </c>
      <c r="J13" s="83">
        <v>69</v>
      </c>
    </row>
    <row r="14" spans="1:10" ht="15" customHeight="1" x14ac:dyDescent="0.25">
      <c r="A14" s="82" t="s">
        <v>9</v>
      </c>
      <c r="B14" s="82">
        <v>12873</v>
      </c>
      <c r="C14" s="83">
        <v>9486</v>
      </c>
      <c r="D14" s="83">
        <v>3332</v>
      </c>
      <c r="E14" s="83">
        <v>30</v>
      </c>
      <c r="F14" s="83"/>
      <c r="G14" s="83">
        <v>3969</v>
      </c>
      <c r="H14" s="83">
        <v>1843</v>
      </c>
      <c r="I14" s="83">
        <v>2105</v>
      </c>
      <c r="J14" s="83">
        <v>21</v>
      </c>
    </row>
    <row r="15" spans="1:10" ht="15" customHeight="1" x14ac:dyDescent="0.25">
      <c r="A15" s="82" t="s">
        <v>21</v>
      </c>
      <c r="B15" s="82">
        <v>53753</v>
      </c>
      <c r="C15" s="83">
        <v>36609</v>
      </c>
      <c r="D15" s="83">
        <v>16684</v>
      </c>
      <c r="E15" s="83">
        <v>338</v>
      </c>
      <c r="F15" s="83"/>
      <c r="G15" s="83">
        <v>12952</v>
      </c>
      <c r="H15" s="83">
        <v>5619</v>
      </c>
      <c r="I15" s="83">
        <v>7121</v>
      </c>
      <c r="J15" s="83">
        <v>212</v>
      </c>
    </row>
    <row r="16" spans="1:10" ht="15" customHeight="1" x14ac:dyDescent="0.25">
      <c r="A16" s="82" t="s">
        <v>35</v>
      </c>
      <c r="B16" s="82">
        <v>52146</v>
      </c>
      <c r="C16" s="83">
        <v>40671</v>
      </c>
      <c r="D16" s="83">
        <v>11148</v>
      </c>
      <c r="E16" s="83">
        <v>290</v>
      </c>
      <c r="F16" s="83"/>
      <c r="G16" s="83">
        <v>12745</v>
      </c>
      <c r="H16" s="83">
        <v>6128</v>
      </c>
      <c r="I16" s="83">
        <v>6389</v>
      </c>
      <c r="J16" s="83">
        <v>228</v>
      </c>
    </row>
    <row r="17" spans="1:10" ht="15" customHeight="1" x14ac:dyDescent="0.25">
      <c r="A17" s="82" t="s">
        <v>8</v>
      </c>
      <c r="B17" s="82">
        <v>26956</v>
      </c>
      <c r="C17" s="83">
        <v>22948</v>
      </c>
      <c r="D17" s="83">
        <v>3937</v>
      </c>
      <c r="E17" s="83">
        <v>51</v>
      </c>
      <c r="F17" s="83"/>
      <c r="G17" s="83">
        <v>4555</v>
      </c>
      <c r="H17" s="83">
        <v>2674</v>
      </c>
      <c r="I17" s="83">
        <v>1849</v>
      </c>
      <c r="J17" s="83">
        <v>32</v>
      </c>
    </row>
    <row r="18" spans="1:10" ht="15" customHeight="1" x14ac:dyDescent="0.25">
      <c r="A18" s="82" t="s">
        <v>36</v>
      </c>
      <c r="B18" s="82">
        <v>33800</v>
      </c>
      <c r="C18" s="83">
        <v>28880</v>
      </c>
      <c r="D18" s="83">
        <v>4712</v>
      </c>
      <c r="E18" s="83">
        <v>68</v>
      </c>
      <c r="F18" s="83"/>
      <c r="G18" s="83">
        <v>4803</v>
      </c>
      <c r="H18" s="83">
        <v>2702</v>
      </c>
      <c r="I18" s="83">
        <v>2064</v>
      </c>
      <c r="J18" s="83">
        <v>37</v>
      </c>
    </row>
    <row r="19" spans="1:10" ht="15" customHeight="1" x14ac:dyDescent="0.25">
      <c r="A19" s="82" t="s">
        <v>7</v>
      </c>
      <c r="B19" s="82">
        <v>66328</v>
      </c>
      <c r="C19" s="83">
        <v>54919</v>
      </c>
      <c r="D19" s="83">
        <v>11181</v>
      </c>
      <c r="E19" s="83">
        <v>167</v>
      </c>
      <c r="F19" s="83"/>
      <c r="G19" s="83">
        <v>10847</v>
      </c>
      <c r="H19" s="83">
        <v>6252</v>
      </c>
      <c r="I19" s="83">
        <v>4516</v>
      </c>
      <c r="J19" s="83">
        <v>79</v>
      </c>
    </row>
    <row r="20" spans="1:10" ht="15" customHeight="1" x14ac:dyDescent="0.25">
      <c r="A20" s="82" t="s">
        <v>6</v>
      </c>
      <c r="B20" s="82">
        <v>44516</v>
      </c>
      <c r="C20" s="83">
        <v>38323</v>
      </c>
      <c r="D20" s="83">
        <v>5980</v>
      </c>
      <c r="E20" s="83">
        <v>62</v>
      </c>
      <c r="F20" s="83"/>
      <c r="G20" s="83">
        <v>5956</v>
      </c>
      <c r="H20" s="83">
        <v>3445</v>
      </c>
      <c r="I20" s="83">
        <v>2479</v>
      </c>
      <c r="J20" s="83">
        <v>32</v>
      </c>
    </row>
    <row r="21" spans="1:10" ht="15" customHeight="1" x14ac:dyDescent="0.25">
      <c r="A21" s="82" t="s">
        <v>37</v>
      </c>
      <c r="B21" s="82">
        <v>18233</v>
      </c>
      <c r="C21" s="83">
        <v>15909</v>
      </c>
      <c r="D21" s="83">
        <v>2269</v>
      </c>
      <c r="E21" s="83">
        <v>16</v>
      </c>
      <c r="F21" s="83"/>
      <c r="G21" s="83">
        <v>2278</v>
      </c>
      <c r="H21" s="83">
        <v>1418</v>
      </c>
      <c r="I21" s="83">
        <v>857</v>
      </c>
      <c r="J21" s="83">
        <v>3</v>
      </c>
    </row>
    <row r="22" spans="1:10" ht="15" customHeight="1" x14ac:dyDescent="0.25">
      <c r="A22" s="82" t="s">
        <v>5</v>
      </c>
      <c r="B22" s="82">
        <v>79353</v>
      </c>
      <c r="C22" s="83">
        <v>67433</v>
      </c>
      <c r="D22" s="83">
        <v>11470</v>
      </c>
      <c r="E22" s="83">
        <v>202</v>
      </c>
      <c r="F22" s="83"/>
      <c r="G22" s="83">
        <v>14520</v>
      </c>
      <c r="H22" s="83">
        <v>9389</v>
      </c>
      <c r="I22" s="83">
        <v>4993</v>
      </c>
      <c r="J22" s="83">
        <v>138</v>
      </c>
    </row>
    <row r="23" spans="1:10" ht="15" customHeight="1" x14ac:dyDescent="0.25">
      <c r="A23" s="82" t="s">
        <v>38</v>
      </c>
      <c r="B23" s="82">
        <v>191430</v>
      </c>
      <c r="C23" s="83">
        <v>173130</v>
      </c>
      <c r="D23" s="83">
        <v>17791</v>
      </c>
      <c r="E23" s="83">
        <v>471</v>
      </c>
      <c r="F23" s="83"/>
      <c r="G23" s="83">
        <v>19100</v>
      </c>
      <c r="H23" s="83">
        <v>13750</v>
      </c>
      <c r="I23" s="83">
        <v>5165</v>
      </c>
      <c r="J23" s="83">
        <v>185</v>
      </c>
    </row>
    <row r="24" spans="1:10" ht="15" customHeight="1" x14ac:dyDescent="0.25">
      <c r="A24" s="82" t="s">
        <v>4</v>
      </c>
      <c r="B24" s="82">
        <v>33829</v>
      </c>
      <c r="C24" s="83">
        <v>29765</v>
      </c>
      <c r="D24" s="83">
        <v>3891</v>
      </c>
      <c r="E24" s="83">
        <v>134</v>
      </c>
      <c r="F24" s="83"/>
      <c r="G24" s="83">
        <v>4508</v>
      </c>
      <c r="H24" s="83">
        <v>3028</v>
      </c>
      <c r="I24" s="83">
        <v>1424</v>
      </c>
      <c r="J24" s="83">
        <v>56</v>
      </c>
    </row>
    <row r="25" spans="1:10" ht="15" customHeight="1" x14ac:dyDescent="0.25">
      <c r="A25" s="82" t="s">
        <v>3</v>
      </c>
      <c r="B25" s="82">
        <v>95538</v>
      </c>
      <c r="C25" s="83">
        <v>84945</v>
      </c>
      <c r="D25" s="83">
        <v>10289</v>
      </c>
      <c r="E25" s="83">
        <v>175</v>
      </c>
      <c r="F25" s="83"/>
      <c r="G25" s="83">
        <v>12196</v>
      </c>
      <c r="H25" s="83">
        <v>8127</v>
      </c>
      <c r="I25" s="83">
        <v>3959</v>
      </c>
      <c r="J25" s="83">
        <v>110</v>
      </c>
    </row>
    <row r="26" spans="1:10" ht="15" customHeight="1" x14ac:dyDescent="0.25">
      <c r="A26" s="82" t="s">
        <v>2</v>
      </c>
      <c r="B26" s="82">
        <v>142416</v>
      </c>
      <c r="C26" s="83">
        <v>123563</v>
      </c>
      <c r="D26" s="83">
        <v>18409</v>
      </c>
      <c r="E26" s="83">
        <v>358</v>
      </c>
      <c r="F26" s="83"/>
      <c r="G26" s="83">
        <v>20587</v>
      </c>
      <c r="H26" s="83">
        <v>14380</v>
      </c>
      <c r="I26" s="83">
        <v>6040</v>
      </c>
      <c r="J26" s="83">
        <v>167</v>
      </c>
    </row>
    <row r="27" spans="1:10" ht="15" customHeight="1" x14ac:dyDescent="0.25">
      <c r="A27" s="71" t="s">
        <v>1</v>
      </c>
      <c r="B27" s="71">
        <v>47077</v>
      </c>
      <c r="C27" s="72">
        <v>30511</v>
      </c>
      <c r="D27" s="72">
        <v>16244</v>
      </c>
      <c r="E27" s="72">
        <v>110</v>
      </c>
      <c r="F27" s="72"/>
      <c r="G27" s="72">
        <v>9441</v>
      </c>
      <c r="H27" s="72">
        <v>3419</v>
      </c>
      <c r="I27" s="72">
        <v>5971</v>
      </c>
      <c r="J27" s="72">
        <v>51</v>
      </c>
    </row>
    <row r="28" spans="1:10" ht="15" customHeight="1" x14ac:dyDescent="0.25">
      <c r="A28" s="88" t="s">
        <v>23</v>
      </c>
      <c r="B28" s="76">
        <f>SUM(B7:B27)</f>
        <v>1133023</v>
      </c>
      <c r="C28" s="76">
        <f t="shared" ref="C28:J28" si="0">SUM(C7:C27)</f>
        <v>912938</v>
      </c>
      <c r="D28" s="76">
        <f t="shared" si="0"/>
        <v>214117</v>
      </c>
      <c r="E28" s="76">
        <f t="shared" si="0"/>
        <v>3473</v>
      </c>
      <c r="F28" s="76"/>
      <c r="G28" s="76">
        <f t="shared" si="0"/>
        <v>201778</v>
      </c>
      <c r="H28" s="76">
        <f t="shared" si="0"/>
        <v>105831</v>
      </c>
      <c r="I28" s="76">
        <f t="shared" si="0"/>
        <v>93904</v>
      </c>
      <c r="J28" s="76">
        <f t="shared" si="0"/>
        <v>2043</v>
      </c>
    </row>
    <row r="29" spans="1:10" ht="15" customHeight="1" x14ac:dyDescent="0.25">
      <c r="A29" s="88" t="s">
        <v>228</v>
      </c>
      <c r="B29" s="77">
        <f>+B30+B31</f>
        <v>301401</v>
      </c>
      <c r="C29" s="77">
        <f t="shared" ref="C29:J29" si="1">+C30+C31</f>
        <v>201941</v>
      </c>
      <c r="D29" s="77">
        <f t="shared" si="1"/>
        <v>96796</v>
      </c>
      <c r="E29" s="77">
        <f t="shared" si="1"/>
        <v>1369</v>
      </c>
      <c r="F29" s="77"/>
      <c r="G29" s="77">
        <f t="shared" si="1"/>
        <v>80242</v>
      </c>
      <c r="H29" s="77">
        <f t="shared" si="1"/>
        <v>31119</v>
      </c>
      <c r="I29" s="77">
        <f t="shared" si="1"/>
        <v>48198</v>
      </c>
      <c r="J29" s="77">
        <f t="shared" si="1"/>
        <v>925</v>
      </c>
    </row>
    <row r="30" spans="1:10" ht="15" customHeight="1" x14ac:dyDescent="0.25">
      <c r="A30" s="92" t="s">
        <v>229</v>
      </c>
      <c r="B30" s="79">
        <f>+B7+B8+B9+B14</f>
        <v>113972</v>
      </c>
      <c r="C30" s="79">
        <f t="shared" ref="C30:J30" si="2">+C7+C8+C9+C14</f>
        <v>70239</v>
      </c>
      <c r="D30" s="79">
        <f t="shared" si="2"/>
        <v>42918</v>
      </c>
      <c r="E30" s="79">
        <f t="shared" si="2"/>
        <v>560</v>
      </c>
      <c r="F30" s="79"/>
      <c r="G30" s="79">
        <f t="shared" si="2"/>
        <v>36055</v>
      </c>
      <c r="H30" s="79">
        <f t="shared" si="2"/>
        <v>12982</v>
      </c>
      <c r="I30" s="79">
        <f t="shared" si="2"/>
        <v>22699</v>
      </c>
      <c r="J30" s="79">
        <f t="shared" si="2"/>
        <v>374</v>
      </c>
    </row>
    <row r="31" spans="1:10" ht="15" customHeight="1" x14ac:dyDescent="0.25">
      <c r="A31" s="92" t="s">
        <v>230</v>
      </c>
      <c r="B31" s="79">
        <f>+B10+B11+B12+B13+B15</f>
        <v>187429</v>
      </c>
      <c r="C31" s="79">
        <f t="shared" ref="C31:J31" si="3">+C10+C11+C12+C13+C15</f>
        <v>131702</v>
      </c>
      <c r="D31" s="79">
        <f t="shared" si="3"/>
        <v>53878</v>
      </c>
      <c r="E31" s="79">
        <f t="shared" si="3"/>
        <v>809</v>
      </c>
      <c r="F31" s="79"/>
      <c r="G31" s="79">
        <f t="shared" si="3"/>
        <v>44187</v>
      </c>
      <c r="H31" s="79">
        <f t="shared" si="3"/>
        <v>18137</v>
      </c>
      <c r="I31" s="79">
        <f t="shared" si="3"/>
        <v>25499</v>
      </c>
      <c r="J31" s="79">
        <f t="shared" si="3"/>
        <v>551</v>
      </c>
    </row>
    <row r="32" spans="1:10" ht="15" customHeight="1" x14ac:dyDescent="0.25">
      <c r="A32" s="88" t="s">
        <v>39</v>
      </c>
      <c r="B32" s="77">
        <f>+B16+B17+B18+B19</f>
        <v>179230</v>
      </c>
      <c r="C32" s="77">
        <f t="shared" ref="C32:J32" si="4">+C16+C17+C18+C19</f>
        <v>147418</v>
      </c>
      <c r="D32" s="77">
        <f t="shared" si="4"/>
        <v>30978</v>
      </c>
      <c r="E32" s="77">
        <f t="shared" si="4"/>
        <v>576</v>
      </c>
      <c r="F32" s="77"/>
      <c r="G32" s="77">
        <f t="shared" si="4"/>
        <v>32950</v>
      </c>
      <c r="H32" s="77">
        <f t="shared" si="4"/>
        <v>17756</v>
      </c>
      <c r="I32" s="77">
        <f t="shared" si="4"/>
        <v>14818</v>
      </c>
      <c r="J32" s="77">
        <f t="shared" si="4"/>
        <v>376</v>
      </c>
    </row>
    <row r="33" spans="1:10" ht="15" customHeight="1" x14ac:dyDescent="0.25">
      <c r="A33" s="88" t="s">
        <v>231</v>
      </c>
      <c r="B33" s="77">
        <f>+B34+B35</f>
        <v>652392</v>
      </c>
      <c r="C33" s="77">
        <f t="shared" ref="C33:J33" si="5">+C34+C35</f>
        <v>563579</v>
      </c>
      <c r="D33" s="77">
        <f t="shared" si="5"/>
        <v>86343</v>
      </c>
      <c r="E33" s="77">
        <f t="shared" si="5"/>
        <v>1528</v>
      </c>
      <c r="F33" s="77"/>
      <c r="G33" s="77">
        <f t="shared" si="5"/>
        <v>88586</v>
      </c>
      <c r="H33" s="77">
        <f t="shared" si="5"/>
        <v>56956</v>
      </c>
      <c r="I33" s="77">
        <f t="shared" si="5"/>
        <v>30888</v>
      </c>
      <c r="J33" s="77">
        <f t="shared" si="5"/>
        <v>742</v>
      </c>
    </row>
    <row r="34" spans="1:10" ht="15" customHeight="1" x14ac:dyDescent="0.25">
      <c r="A34" s="92" t="s">
        <v>59</v>
      </c>
      <c r="B34" s="79">
        <f>+B20+B21+B22+B23+B24+B25</f>
        <v>462899</v>
      </c>
      <c r="C34" s="79">
        <f t="shared" ref="C34:J34" si="6">+C20+C21+C22+C23+C24+C25</f>
        <v>409505</v>
      </c>
      <c r="D34" s="79">
        <f t="shared" si="6"/>
        <v>51690</v>
      </c>
      <c r="E34" s="79">
        <f t="shared" si="6"/>
        <v>1060</v>
      </c>
      <c r="F34" s="79"/>
      <c r="G34" s="79">
        <f t="shared" si="6"/>
        <v>58558</v>
      </c>
      <c r="H34" s="79">
        <f t="shared" si="6"/>
        <v>39157</v>
      </c>
      <c r="I34" s="79">
        <f t="shared" si="6"/>
        <v>18877</v>
      </c>
      <c r="J34" s="79">
        <f t="shared" si="6"/>
        <v>524</v>
      </c>
    </row>
    <row r="35" spans="1:10" ht="15" customHeight="1" x14ac:dyDescent="0.25">
      <c r="A35" s="80" t="s">
        <v>60</v>
      </c>
      <c r="B35" s="81">
        <f>+B26+B27</f>
        <v>189493</v>
      </c>
      <c r="C35" s="81">
        <f t="shared" ref="C35:J35" si="7">+C26+C27</f>
        <v>154074</v>
      </c>
      <c r="D35" s="81">
        <f t="shared" si="7"/>
        <v>34653</v>
      </c>
      <c r="E35" s="81">
        <f t="shared" si="7"/>
        <v>468</v>
      </c>
      <c r="F35" s="81"/>
      <c r="G35" s="81">
        <f t="shared" si="7"/>
        <v>30028</v>
      </c>
      <c r="H35" s="81">
        <f t="shared" si="7"/>
        <v>17799</v>
      </c>
      <c r="I35" s="81">
        <f t="shared" si="7"/>
        <v>12011</v>
      </c>
      <c r="J35" s="81">
        <f t="shared" si="7"/>
        <v>218</v>
      </c>
    </row>
    <row r="36" spans="1:10" s="37" customFormat="1" ht="15" customHeight="1" x14ac:dyDescent="0.3">
      <c r="A36" s="469" t="s">
        <v>300</v>
      </c>
      <c r="B36" s="470"/>
      <c r="C36" s="470"/>
      <c r="D36" s="470"/>
      <c r="E36" s="470"/>
      <c r="F36" s="470"/>
      <c r="G36" s="470"/>
      <c r="H36" s="470"/>
      <c r="I36" s="470"/>
      <c r="J36" s="470"/>
    </row>
    <row r="37" spans="1:10" ht="15" customHeight="1" x14ac:dyDescent="0.25">
      <c r="A37" s="464" t="s">
        <v>329</v>
      </c>
      <c r="B37" s="464"/>
      <c r="C37" s="464"/>
      <c r="D37" s="464"/>
      <c r="E37" s="464"/>
      <c r="F37" s="464"/>
      <c r="G37" s="464"/>
      <c r="H37" s="86"/>
      <c r="I37" s="86"/>
      <c r="J37" s="86"/>
    </row>
    <row r="38" spans="1:10" ht="15" customHeight="1" x14ac:dyDescent="0.25">
      <c r="G38" s="21"/>
    </row>
    <row r="39" spans="1:10" ht="15" customHeight="1" x14ac:dyDescent="0.25">
      <c r="C39" s="21"/>
    </row>
  </sheetData>
  <mergeCells count="16">
    <mergeCell ref="A36:J36"/>
    <mergeCell ref="A37:G37"/>
    <mergeCell ref="A1:J1"/>
    <mergeCell ref="A2:A6"/>
    <mergeCell ref="B2:E2"/>
    <mergeCell ref="G2:J2"/>
    <mergeCell ref="C3:E3"/>
    <mergeCell ref="H3:J3"/>
    <mergeCell ref="B4:B5"/>
    <mergeCell ref="C4:C5"/>
    <mergeCell ref="D4:D5"/>
    <mergeCell ref="E4:E5"/>
    <mergeCell ref="G4:G5"/>
    <mergeCell ref="H4:H5"/>
    <mergeCell ref="I4:I5"/>
    <mergeCell ref="J4:J5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P15"/>
  <sheetViews>
    <sheetView showGridLines="0" zoomScale="130" zoomScaleNormal="130" zoomScaleSheetLayoutView="100" workbookViewId="0">
      <selection activeCell="B12" sqref="B12"/>
    </sheetView>
  </sheetViews>
  <sheetFormatPr defaultColWidth="9.1796875" defaultRowHeight="10.5" x14ac:dyDescent="0.25"/>
  <cols>
    <col min="1" max="1" width="21.1796875" style="2" customWidth="1"/>
    <col min="2" max="3" width="7.81640625" style="2" customWidth="1"/>
    <col min="4" max="4" width="1.7265625" style="2" customWidth="1"/>
    <col min="5" max="6" width="6.7265625" style="2" customWidth="1"/>
    <col min="7" max="7" width="1.7265625" style="2" customWidth="1"/>
    <col min="8" max="8" width="7.54296875" style="2" customWidth="1"/>
    <col min="9" max="9" width="2.7265625" style="3" customWidth="1"/>
    <col min="10" max="11" width="6.7265625" style="3" customWidth="1"/>
    <col min="12" max="12" width="1.7265625" style="3" customWidth="1"/>
    <col min="13" max="14" width="6.7265625" style="3" customWidth="1"/>
    <col min="15" max="15" width="1.7265625" style="3" customWidth="1"/>
    <col min="16" max="16" width="7.1796875" style="3" customWidth="1"/>
    <col min="17" max="16384" width="9.1796875" style="3"/>
  </cols>
  <sheetData>
    <row r="1" spans="1:16" s="4" customFormat="1" ht="16.5" customHeight="1" x14ac:dyDescent="0.3">
      <c r="A1" s="366" t="s">
        <v>226</v>
      </c>
      <c r="B1" s="366"/>
      <c r="C1" s="366"/>
      <c r="D1" s="366"/>
      <c r="E1" s="366"/>
      <c r="F1" s="366"/>
      <c r="G1" s="366"/>
      <c r="H1" s="366"/>
      <c r="I1" s="367"/>
      <c r="J1" s="367"/>
      <c r="K1" s="367"/>
      <c r="L1" s="367"/>
      <c r="M1" s="367"/>
      <c r="N1" s="367"/>
      <c r="O1" s="367"/>
      <c r="P1" s="367"/>
    </row>
    <row r="2" spans="1:16" s="4" customFormat="1" ht="12" x14ac:dyDescent="0.3">
      <c r="A2" s="372" t="s">
        <v>50</v>
      </c>
      <c r="B2" s="368" t="s">
        <v>46</v>
      </c>
      <c r="C2" s="375"/>
      <c r="D2" s="375"/>
      <c r="E2" s="375"/>
      <c r="F2" s="375"/>
      <c r="G2" s="375"/>
      <c r="H2" s="375"/>
      <c r="I2" s="38"/>
      <c r="J2" s="376" t="s">
        <v>47</v>
      </c>
      <c r="K2" s="377"/>
      <c r="L2" s="377"/>
      <c r="M2" s="377"/>
      <c r="N2" s="377"/>
      <c r="O2" s="377"/>
      <c r="P2" s="377"/>
    </row>
    <row r="3" spans="1:16" ht="15" customHeight="1" x14ac:dyDescent="0.25">
      <c r="A3" s="373"/>
      <c r="B3" s="378" t="s">
        <v>48</v>
      </c>
      <c r="C3" s="378"/>
      <c r="D3" s="306"/>
      <c r="E3" s="378" t="s">
        <v>43</v>
      </c>
      <c r="F3" s="378"/>
      <c r="G3" s="306"/>
      <c r="H3" s="39" t="s">
        <v>49</v>
      </c>
      <c r="I3" s="40"/>
      <c r="J3" s="378" t="s">
        <v>12</v>
      </c>
      <c r="K3" s="378"/>
      <c r="L3" s="306"/>
      <c r="M3" s="378" t="s">
        <v>43</v>
      </c>
      <c r="N3" s="378"/>
      <c r="O3" s="306"/>
      <c r="P3" s="39" t="s">
        <v>49</v>
      </c>
    </row>
    <row r="4" spans="1:16" ht="12.75" customHeight="1" x14ac:dyDescent="0.25">
      <c r="A4" s="374"/>
      <c r="B4" s="302">
        <v>2020</v>
      </c>
      <c r="C4" s="302">
        <v>2010</v>
      </c>
      <c r="D4" s="302"/>
      <c r="E4" s="302">
        <v>2020</v>
      </c>
      <c r="F4" s="302">
        <v>2010</v>
      </c>
      <c r="G4" s="302"/>
      <c r="H4" s="42" t="s">
        <v>44</v>
      </c>
      <c r="I4" s="43"/>
      <c r="J4" s="302">
        <v>2020</v>
      </c>
      <c r="K4" s="302">
        <v>2010</v>
      </c>
      <c r="L4" s="302"/>
      <c r="M4" s="302">
        <v>2020</v>
      </c>
      <c r="N4" s="302">
        <v>2010</v>
      </c>
      <c r="O4" s="302"/>
      <c r="P4" s="42" t="s">
        <v>44</v>
      </c>
    </row>
    <row r="5" spans="1:16" ht="14.25" customHeight="1" x14ac:dyDescent="0.25">
      <c r="A5" s="328" t="s">
        <v>20</v>
      </c>
      <c r="B5" s="83">
        <v>664293</v>
      </c>
      <c r="C5" s="83">
        <v>1187667</v>
      </c>
      <c r="D5" s="83"/>
      <c r="E5" s="84">
        <f t="shared" ref="E5:E13" si="0">+B5/B$13*100</f>
        <v>58.630142547856487</v>
      </c>
      <c r="F5" s="84">
        <f t="shared" ref="F5:F13" si="1">+C5/C$13*100</f>
        <v>73.27279435172413</v>
      </c>
      <c r="G5" s="84"/>
      <c r="H5" s="324">
        <f>+(B5/C5-1)*100</f>
        <v>-44.067402731573743</v>
      </c>
      <c r="I5" s="325"/>
      <c r="J5" s="83">
        <v>4177.1099999999997</v>
      </c>
      <c r="K5" s="326">
        <v>5828.5342699999992</v>
      </c>
      <c r="L5" s="326"/>
      <c r="M5" s="84">
        <f t="shared" ref="M5:M13" si="2">+J5/J$13*100</f>
        <v>33.322643564001005</v>
      </c>
      <c r="N5" s="84">
        <f t="shared" ref="N5:N13" si="3">+K5/K$13*100</f>
        <v>45.336905646326386</v>
      </c>
      <c r="O5" s="84"/>
      <c r="P5" s="324">
        <f t="shared" ref="P5:P13" si="4">+(J5/K5-1)*100</f>
        <v>-28.333440166939262</v>
      </c>
    </row>
    <row r="6" spans="1:16" ht="14.25" customHeight="1" x14ac:dyDescent="0.25">
      <c r="A6" s="82" t="s">
        <v>19</v>
      </c>
      <c r="B6" s="83">
        <v>114885</v>
      </c>
      <c r="C6" s="83">
        <v>76754</v>
      </c>
      <c r="D6" s="83"/>
      <c r="E6" s="84">
        <f t="shared" si="0"/>
        <v>10.139688249929613</v>
      </c>
      <c r="F6" s="84">
        <f t="shared" si="1"/>
        <v>4.7353172713161458</v>
      </c>
      <c r="G6" s="84"/>
      <c r="H6" s="324">
        <f t="shared" ref="H6:H13" si="5">+(B6/C6-1)*100</f>
        <v>49.679495531177523</v>
      </c>
      <c r="I6" s="325"/>
      <c r="J6" s="83">
        <v>2336.67</v>
      </c>
      <c r="K6" s="326">
        <v>1365.0919799999999</v>
      </c>
      <c r="L6" s="326"/>
      <c r="M6" s="84">
        <f t="shared" si="2"/>
        <v>18.640644258038268</v>
      </c>
      <c r="N6" s="84">
        <f t="shared" si="3"/>
        <v>10.61828642140194</v>
      </c>
      <c r="O6" s="84"/>
      <c r="P6" s="324">
        <f t="shared" si="4"/>
        <v>71.173080952391231</v>
      </c>
    </row>
    <row r="7" spans="1:16" ht="14.25" customHeight="1" x14ac:dyDescent="0.25">
      <c r="A7" s="82" t="s">
        <v>18</v>
      </c>
      <c r="B7" s="83">
        <v>68346</v>
      </c>
      <c r="C7" s="83">
        <v>60902</v>
      </c>
      <c r="D7" s="83"/>
      <c r="E7" s="84">
        <f t="shared" si="0"/>
        <v>6.0321811649013304</v>
      </c>
      <c r="F7" s="84">
        <f t="shared" si="1"/>
        <v>3.7573324186061434</v>
      </c>
      <c r="G7" s="84"/>
      <c r="H7" s="324">
        <f t="shared" si="5"/>
        <v>12.222915503595932</v>
      </c>
      <c r="I7" s="325"/>
      <c r="J7" s="83">
        <v>484.59</v>
      </c>
      <c r="K7" s="326">
        <v>492.07749000000001</v>
      </c>
      <c r="L7" s="326"/>
      <c r="M7" s="84">
        <f t="shared" si="2"/>
        <v>3.8657875528006791</v>
      </c>
      <c r="N7" s="84">
        <f t="shared" si="3"/>
        <v>3.8275953612624329</v>
      </c>
      <c r="O7" s="84"/>
      <c r="P7" s="324">
        <f t="shared" si="4"/>
        <v>-1.5216079077301492</v>
      </c>
    </row>
    <row r="8" spans="1:16" ht="14.25" customHeight="1" x14ac:dyDescent="0.25">
      <c r="A8" s="82" t="s">
        <v>17</v>
      </c>
      <c r="B8" s="83">
        <v>142194</v>
      </c>
      <c r="C8" s="83">
        <v>158217</v>
      </c>
      <c r="D8" s="83"/>
      <c r="E8" s="84">
        <f t="shared" si="0"/>
        <v>12.549965887718079</v>
      </c>
      <c r="F8" s="84">
        <f t="shared" si="1"/>
        <v>9.7611550240486054</v>
      </c>
      <c r="G8" s="84"/>
      <c r="H8" s="324">
        <f t="shared" si="5"/>
        <v>-10.12723032291094</v>
      </c>
      <c r="I8" s="325"/>
      <c r="J8" s="83">
        <v>3432.04</v>
      </c>
      <c r="K8" s="326">
        <v>3500.14509</v>
      </c>
      <c r="L8" s="326"/>
      <c r="M8" s="84">
        <f t="shared" si="2"/>
        <v>27.378892492032531</v>
      </c>
      <c r="N8" s="84">
        <f t="shared" si="3"/>
        <v>27.225669498170866</v>
      </c>
      <c r="O8" s="84"/>
      <c r="P8" s="324">
        <f t="shared" si="4"/>
        <v>-1.9457790534048947</v>
      </c>
    </row>
    <row r="9" spans="1:16" ht="14.25" customHeight="1" x14ac:dyDescent="0.25">
      <c r="A9" s="82" t="s">
        <v>16</v>
      </c>
      <c r="B9" s="83">
        <v>98450</v>
      </c>
      <c r="C9" s="83">
        <v>90766</v>
      </c>
      <c r="D9" s="83"/>
      <c r="E9" s="84">
        <f t="shared" si="0"/>
        <v>8.6891439979594409</v>
      </c>
      <c r="F9" s="84">
        <f t="shared" si="1"/>
        <v>5.5997838216676827</v>
      </c>
      <c r="G9" s="84"/>
      <c r="H9" s="324">
        <f t="shared" si="5"/>
        <v>8.4657250512306437</v>
      </c>
      <c r="I9" s="325"/>
      <c r="J9" s="83">
        <v>745.83</v>
      </c>
      <c r="K9" s="326">
        <v>628.58074999999997</v>
      </c>
      <c r="L9" s="326"/>
      <c r="M9" s="84">
        <f t="shared" si="2"/>
        <v>5.9498139262166596</v>
      </c>
      <c r="N9" s="84">
        <f t="shared" si="3"/>
        <v>4.8893778150243383</v>
      </c>
      <c r="O9" s="84"/>
      <c r="P9" s="324">
        <f t="shared" si="4"/>
        <v>18.653013157020816</v>
      </c>
    </row>
    <row r="10" spans="1:16" ht="14.25" customHeight="1" x14ac:dyDescent="0.25">
      <c r="A10" s="82" t="s">
        <v>15</v>
      </c>
      <c r="B10" s="83">
        <v>14165</v>
      </c>
      <c r="C10" s="83">
        <v>6553</v>
      </c>
      <c r="D10" s="83"/>
      <c r="E10" s="84">
        <f t="shared" si="0"/>
        <v>1.2501952740588673</v>
      </c>
      <c r="F10" s="84">
        <f t="shared" si="1"/>
        <v>0.4042855626929503</v>
      </c>
      <c r="G10" s="84"/>
      <c r="H10" s="324">
        <f t="shared" si="5"/>
        <v>116.16053715855332</v>
      </c>
      <c r="I10" s="325"/>
      <c r="J10" s="83">
        <v>459.16</v>
      </c>
      <c r="K10" s="326">
        <v>154.32357000000002</v>
      </c>
      <c r="L10" s="326"/>
      <c r="M10" s="84">
        <f t="shared" si="2"/>
        <v>3.6629212586804516</v>
      </c>
      <c r="N10" s="84">
        <f t="shared" si="3"/>
        <v>1.2003966705842577</v>
      </c>
      <c r="O10" s="84"/>
      <c r="P10" s="324">
        <f t="shared" si="4"/>
        <v>197.53070124025771</v>
      </c>
    </row>
    <row r="11" spans="1:16" ht="14.25" customHeight="1" x14ac:dyDescent="0.25">
      <c r="A11" s="82" t="s">
        <v>14</v>
      </c>
      <c r="B11" s="83">
        <v>30690</v>
      </c>
      <c r="C11" s="83">
        <v>38369</v>
      </c>
      <c r="D11" s="83"/>
      <c r="E11" s="84">
        <f t="shared" si="0"/>
        <v>2.7086828775761833</v>
      </c>
      <c r="F11" s="84">
        <f t="shared" si="1"/>
        <v>2.3671650778217321</v>
      </c>
      <c r="G11" s="84"/>
      <c r="H11" s="324">
        <f t="shared" si="5"/>
        <v>-20.013552607573825</v>
      </c>
      <c r="I11" s="325"/>
      <c r="J11" s="83">
        <v>899.95</v>
      </c>
      <c r="K11" s="326">
        <v>887.29467</v>
      </c>
      <c r="L11" s="326"/>
      <c r="M11" s="84">
        <f t="shared" si="2"/>
        <v>7.1792969482304043</v>
      </c>
      <c r="N11" s="84">
        <f t="shared" si="3"/>
        <v>6.9017685872297898</v>
      </c>
      <c r="O11" s="84"/>
      <c r="P11" s="324">
        <f t="shared" si="4"/>
        <v>1.4262826575978549</v>
      </c>
    </row>
    <row r="12" spans="1:16" ht="14.25" customHeight="1" x14ac:dyDescent="0.25">
      <c r="A12" s="71" t="s">
        <v>40</v>
      </c>
      <c r="B12" s="72">
        <v>0</v>
      </c>
      <c r="C12" s="72">
        <v>1656</v>
      </c>
      <c r="D12" s="72"/>
      <c r="E12" s="73">
        <f t="shared" si="0"/>
        <v>0</v>
      </c>
      <c r="F12" s="73">
        <f t="shared" si="1"/>
        <v>0.10216647212261951</v>
      </c>
      <c r="G12" s="73"/>
      <c r="H12" s="320">
        <f t="shared" si="5"/>
        <v>-100</v>
      </c>
      <c r="I12" s="321"/>
      <c r="J12" s="72">
        <v>0</v>
      </c>
      <c r="K12" s="322">
        <v>0</v>
      </c>
      <c r="L12" s="322"/>
      <c r="M12" s="73">
        <f t="shared" si="2"/>
        <v>0</v>
      </c>
      <c r="N12" s="73">
        <f t="shared" si="3"/>
        <v>0</v>
      </c>
      <c r="O12" s="73"/>
      <c r="P12" s="327" t="s">
        <v>45</v>
      </c>
    </row>
    <row r="13" spans="1:16" s="5" customFormat="1" ht="14.25" customHeight="1" x14ac:dyDescent="0.25">
      <c r="A13" s="44" t="s">
        <v>0</v>
      </c>
      <c r="B13" s="45">
        <f>SUM(B5:B12)</f>
        <v>1133023</v>
      </c>
      <c r="C13" s="45">
        <f>SUM(C5:C12)</f>
        <v>1620884</v>
      </c>
      <c r="D13" s="45"/>
      <c r="E13" s="46">
        <f t="shared" si="0"/>
        <v>100</v>
      </c>
      <c r="F13" s="46">
        <f t="shared" si="1"/>
        <v>100</v>
      </c>
      <c r="G13" s="46"/>
      <c r="H13" s="47">
        <f t="shared" si="5"/>
        <v>-30.098452449404157</v>
      </c>
      <c r="I13" s="48"/>
      <c r="J13" s="45">
        <f>SUM(J5:J12)</f>
        <v>12535.35</v>
      </c>
      <c r="K13" s="45">
        <f>SUM(K5:K12)</f>
        <v>12856.047819999998</v>
      </c>
      <c r="L13" s="49"/>
      <c r="M13" s="46">
        <f t="shared" si="2"/>
        <v>100</v>
      </c>
      <c r="N13" s="46">
        <f t="shared" si="3"/>
        <v>100</v>
      </c>
      <c r="O13" s="46"/>
      <c r="P13" s="47">
        <f t="shared" si="4"/>
        <v>-2.494528835690013</v>
      </c>
    </row>
    <row r="14" spans="1:16" s="5" customFormat="1" ht="14.25" customHeight="1" x14ac:dyDescent="0.25">
      <c r="A14" s="6"/>
      <c r="B14" s="7"/>
      <c r="C14" s="7"/>
      <c r="D14" s="7"/>
      <c r="E14" s="8"/>
      <c r="F14" s="8"/>
      <c r="G14" s="8"/>
      <c r="H14" s="9"/>
      <c r="J14" s="278"/>
    </row>
    <row r="15" spans="1:16" s="5" customFormat="1" ht="14.25" customHeight="1" x14ac:dyDescent="0.25">
      <c r="A15" s="6"/>
      <c r="B15" s="7"/>
      <c r="C15" s="7"/>
      <c r="D15" s="7"/>
      <c r="E15" s="8"/>
      <c r="F15" s="8"/>
      <c r="G15" s="8"/>
      <c r="H15" s="9"/>
    </row>
  </sheetData>
  <mergeCells count="8">
    <mergeCell ref="A1:P1"/>
    <mergeCell ref="A2:A4"/>
    <mergeCell ref="B2:H2"/>
    <mergeCell ref="J2:P2"/>
    <mergeCell ref="B3:C3"/>
    <mergeCell ref="E3:F3"/>
    <mergeCell ref="J3:K3"/>
    <mergeCell ref="M3:N3"/>
  </mergeCells>
  <pageMargins left="0.23622047244094491" right="0.23622047244094491" top="0.15748031496062992" bottom="0.15748031496062992" header="0.31496062992125984" footer="0.31496062992125984"/>
  <pageSetup paperSize="9" scale="4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S34"/>
  <sheetViews>
    <sheetView zoomScaleNormal="100" workbookViewId="0">
      <selection activeCell="B35" sqref="B35"/>
    </sheetView>
  </sheetViews>
  <sheetFormatPr defaultColWidth="9.1796875" defaultRowHeight="11.5" x14ac:dyDescent="0.25"/>
  <cols>
    <col min="1" max="1" width="25.1796875" style="86" customWidth="1"/>
    <col min="2" max="9" width="11.453125" style="86" customWidth="1"/>
    <col min="10" max="10" width="3.54296875" style="86" customWidth="1"/>
    <col min="11" max="18" width="11.7265625" style="86" customWidth="1"/>
    <col min="19" max="16384" width="9.1796875" style="86"/>
  </cols>
  <sheetData>
    <row r="1" spans="1:18" s="191" customFormat="1" ht="15" customHeight="1" x14ac:dyDescent="0.3">
      <c r="A1" s="379" t="s">
        <v>336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8" ht="15" customHeight="1" x14ac:dyDescent="0.35">
      <c r="A2" s="65"/>
      <c r="B2" s="368" t="s">
        <v>99</v>
      </c>
      <c r="C2" s="384"/>
      <c r="D2" s="384"/>
      <c r="E2" s="384"/>
      <c r="F2" s="384"/>
      <c r="G2" s="384"/>
      <c r="H2" s="384"/>
      <c r="I2" s="385"/>
      <c r="J2" s="65"/>
      <c r="K2" s="368" t="s">
        <v>312</v>
      </c>
      <c r="L2" s="384"/>
      <c r="M2" s="384"/>
      <c r="N2" s="384"/>
      <c r="O2" s="384"/>
      <c r="P2" s="384"/>
      <c r="Q2" s="384"/>
      <c r="R2" s="386"/>
    </row>
    <row r="3" spans="1:18" ht="29.25" customHeight="1" x14ac:dyDescent="0.25">
      <c r="A3" s="381" t="s">
        <v>51</v>
      </c>
      <c r="B3" s="186" t="s">
        <v>240</v>
      </c>
      <c r="C3" s="39" t="s">
        <v>19</v>
      </c>
      <c r="D3" s="39" t="s">
        <v>18</v>
      </c>
      <c r="E3" s="39" t="s">
        <v>239</v>
      </c>
      <c r="F3" s="39" t="s">
        <v>238</v>
      </c>
      <c r="G3" s="39" t="s">
        <v>15</v>
      </c>
      <c r="H3" s="39" t="s">
        <v>237</v>
      </c>
      <c r="I3" s="39" t="s">
        <v>154</v>
      </c>
      <c r="J3" s="190"/>
      <c r="K3" s="186" t="s">
        <v>240</v>
      </c>
      <c r="L3" s="39" t="s">
        <v>19</v>
      </c>
      <c r="M3" s="39" t="s">
        <v>18</v>
      </c>
      <c r="N3" s="39" t="s">
        <v>239</v>
      </c>
      <c r="O3" s="39" t="s">
        <v>238</v>
      </c>
      <c r="P3" s="39" t="s">
        <v>15</v>
      </c>
      <c r="Q3" s="39" t="s">
        <v>237</v>
      </c>
      <c r="R3" s="39" t="s">
        <v>154</v>
      </c>
    </row>
    <row r="4" spans="1:18" ht="6.75" customHeight="1" x14ac:dyDescent="0.25">
      <c r="A4" s="382"/>
      <c r="B4" s="41"/>
      <c r="C4" s="41"/>
      <c r="D4" s="41"/>
      <c r="E4" s="41"/>
      <c r="F4" s="41"/>
      <c r="G4" s="41"/>
      <c r="H4" s="189"/>
      <c r="I4" s="189"/>
      <c r="J4" s="70"/>
      <c r="K4" s="41"/>
      <c r="L4" s="41"/>
      <c r="M4" s="41"/>
      <c r="N4" s="41"/>
      <c r="O4" s="41"/>
      <c r="P4" s="41"/>
      <c r="Q4" s="189"/>
      <c r="R4" s="70"/>
    </row>
    <row r="5" spans="1:18" ht="15" customHeight="1" x14ac:dyDescent="0.25">
      <c r="A5" s="82" t="s">
        <v>33</v>
      </c>
      <c r="B5" s="87">
        <v>19424</v>
      </c>
      <c r="C5" s="83">
        <v>3274</v>
      </c>
      <c r="D5" s="83">
        <v>3144</v>
      </c>
      <c r="E5" s="83">
        <v>10901</v>
      </c>
      <c r="F5" s="83">
        <v>5574</v>
      </c>
      <c r="G5" s="83">
        <v>1840</v>
      </c>
      <c r="H5" s="183">
        <v>6117</v>
      </c>
      <c r="I5" s="183">
        <f t="shared" ref="I5:I25" si="0">SUM(B5:H5)</f>
        <v>50274</v>
      </c>
      <c r="J5" s="87"/>
      <c r="K5" s="87">
        <v>155049</v>
      </c>
      <c r="L5" s="87">
        <v>86560</v>
      </c>
      <c r="M5" s="87">
        <v>19589</v>
      </c>
      <c r="N5" s="83">
        <v>327539</v>
      </c>
      <c r="O5" s="83">
        <v>53808</v>
      </c>
      <c r="P5" s="87">
        <v>72744</v>
      </c>
      <c r="Q5" s="183">
        <v>226224</v>
      </c>
      <c r="R5" s="87">
        <f t="shared" ref="R5:R25" si="1">SUM(K5:Q5)</f>
        <v>941513</v>
      </c>
    </row>
    <row r="6" spans="1:18" ht="15" customHeight="1" x14ac:dyDescent="0.25">
      <c r="A6" s="82" t="s">
        <v>13</v>
      </c>
      <c r="B6" s="87">
        <v>789</v>
      </c>
      <c r="C6" s="83">
        <v>536</v>
      </c>
      <c r="D6" s="83">
        <v>58</v>
      </c>
      <c r="E6" s="83">
        <v>885</v>
      </c>
      <c r="F6" s="83">
        <v>38</v>
      </c>
      <c r="G6" s="83">
        <v>8</v>
      </c>
      <c r="H6" s="183">
        <v>43</v>
      </c>
      <c r="I6" s="183">
        <f t="shared" si="0"/>
        <v>2357</v>
      </c>
      <c r="J6" s="87"/>
      <c r="K6" s="87">
        <v>5164</v>
      </c>
      <c r="L6" s="87">
        <v>23750</v>
      </c>
      <c r="M6" s="87">
        <v>64</v>
      </c>
      <c r="N6" s="83">
        <v>31382</v>
      </c>
      <c r="O6" s="83">
        <v>97</v>
      </c>
      <c r="P6" s="87">
        <v>172</v>
      </c>
      <c r="Q6" s="183">
        <v>979</v>
      </c>
      <c r="R6" s="87">
        <f t="shared" si="1"/>
        <v>61608</v>
      </c>
    </row>
    <row r="7" spans="1:18" ht="15" customHeight="1" x14ac:dyDescent="0.25">
      <c r="A7" s="82" t="s">
        <v>10</v>
      </c>
      <c r="B7" s="87">
        <v>18729</v>
      </c>
      <c r="C7" s="83">
        <v>5980</v>
      </c>
      <c r="D7" s="83">
        <v>3566</v>
      </c>
      <c r="E7" s="83">
        <v>9180</v>
      </c>
      <c r="F7" s="83">
        <v>3166</v>
      </c>
      <c r="G7" s="83">
        <v>2342</v>
      </c>
      <c r="H7" s="183">
        <v>2247</v>
      </c>
      <c r="I7" s="183">
        <f t="shared" si="0"/>
        <v>45210</v>
      </c>
      <c r="J7" s="87"/>
      <c r="K7" s="87">
        <v>210669</v>
      </c>
      <c r="L7" s="87">
        <v>158600</v>
      </c>
      <c r="M7" s="87">
        <v>40679</v>
      </c>
      <c r="N7" s="83">
        <v>352446</v>
      </c>
      <c r="O7" s="83">
        <v>33921</v>
      </c>
      <c r="P7" s="87">
        <v>111712</v>
      </c>
      <c r="Q7" s="183">
        <v>98959</v>
      </c>
      <c r="R7" s="87">
        <f t="shared" si="1"/>
        <v>1006986</v>
      </c>
    </row>
    <row r="8" spans="1:18" ht="15" customHeight="1" x14ac:dyDescent="0.25">
      <c r="A8" s="82" t="s">
        <v>41</v>
      </c>
      <c r="B8" s="87">
        <v>12594</v>
      </c>
      <c r="C8" s="83">
        <v>718</v>
      </c>
      <c r="D8" s="83">
        <v>222</v>
      </c>
      <c r="E8" s="83">
        <v>3819</v>
      </c>
      <c r="F8" s="83">
        <v>1161</v>
      </c>
      <c r="G8" s="83">
        <v>46</v>
      </c>
      <c r="H8" s="183">
        <v>560</v>
      </c>
      <c r="I8" s="183">
        <f t="shared" si="0"/>
        <v>19120</v>
      </c>
      <c r="J8" s="87"/>
      <c r="K8" s="87">
        <v>136265</v>
      </c>
      <c r="L8" s="87">
        <v>5826</v>
      </c>
      <c r="M8" s="87">
        <v>3144</v>
      </c>
      <c r="N8" s="83">
        <v>39308</v>
      </c>
      <c r="O8" s="83">
        <v>10746</v>
      </c>
      <c r="P8" s="87">
        <v>566</v>
      </c>
      <c r="Q8" s="183">
        <v>8230</v>
      </c>
      <c r="R8" s="87">
        <f t="shared" si="1"/>
        <v>204085</v>
      </c>
    </row>
    <row r="9" spans="1:18" ht="15" customHeight="1" x14ac:dyDescent="0.25">
      <c r="A9" s="82" t="s">
        <v>42</v>
      </c>
      <c r="B9" s="87">
        <v>5904</v>
      </c>
      <c r="C9" s="83">
        <v>500</v>
      </c>
      <c r="D9" s="83">
        <v>1343</v>
      </c>
      <c r="E9" s="83">
        <v>1308</v>
      </c>
      <c r="F9" s="83">
        <v>2775</v>
      </c>
      <c r="G9" s="83">
        <v>466</v>
      </c>
      <c r="H9" s="183">
        <v>1530</v>
      </c>
      <c r="I9" s="183">
        <f t="shared" si="0"/>
        <v>13826</v>
      </c>
      <c r="J9" s="87"/>
      <c r="K9" s="87">
        <v>42930</v>
      </c>
      <c r="L9" s="87">
        <v>11441</v>
      </c>
      <c r="M9" s="87">
        <v>7082</v>
      </c>
      <c r="N9" s="83">
        <v>14496</v>
      </c>
      <c r="O9" s="83">
        <v>11222</v>
      </c>
      <c r="P9" s="87">
        <v>10899</v>
      </c>
      <c r="Q9" s="183">
        <v>23717</v>
      </c>
      <c r="R9" s="87">
        <f t="shared" si="1"/>
        <v>121787</v>
      </c>
    </row>
    <row r="10" spans="1:18" ht="15" customHeight="1" x14ac:dyDescent="0.25">
      <c r="A10" s="82" t="s">
        <v>34</v>
      </c>
      <c r="B10" s="87">
        <v>40247</v>
      </c>
      <c r="C10" s="83">
        <v>8579</v>
      </c>
      <c r="D10" s="83">
        <v>9113</v>
      </c>
      <c r="E10" s="83">
        <v>10650</v>
      </c>
      <c r="F10" s="83">
        <v>8297</v>
      </c>
      <c r="G10" s="83">
        <v>2129</v>
      </c>
      <c r="H10" s="183">
        <v>3079</v>
      </c>
      <c r="I10" s="183">
        <f t="shared" si="0"/>
        <v>82094</v>
      </c>
      <c r="J10" s="87"/>
      <c r="K10" s="87">
        <v>246091</v>
      </c>
      <c r="L10" s="87">
        <v>141728</v>
      </c>
      <c r="M10" s="87">
        <v>38644</v>
      </c>
      <c r="N10" s="83">
        <v>236266</v>
      </c>
      <c r="O10" s="83">
        <v>50315</v>
      </c>
      <c r="P10" s="87">
        <v>47236</v>
      </c>
      <c r="Q10" s="183">
        <v>74952</v>
      </c>
      <c r="R10" s="87">
        <f t="shared" si="1"/>
        <v>835232</v>
      </c>
    </row>
    <row r="11" spans="1:18" ht="15" customHeight="1" x14ac:dyDescent="0.25">
      <c r="A11" s="82" t="s">
        <v>22</v>
      </c>
      <c r="B11" s="87">
        <v>7286</v>
      </c>
      <c r="C11" s="83">
        <v>1446</v>
      </c>
      <c r="D11" s="83">
        <v>675</v>
      </c>
      <c r="E11" s="83">
        <v>2518</v>
      </c>
      <c r="F11" s="83">
        <v>2465</v>
      </c>
      <c r="G11" s="83">
        <v>271</v>
      </c>
      <c r="H11" s="183">
        <v>1458</v>
      </c>
      <c r="I11" s="183">
        <f t="shared" si="0"/>
        <v>16119</v>
      </c>
      <c r="J11" s="87"/>
      <c r="K11" s="87">
        <v>50812</v>
      </c>
      <c r="L11" s="87">
        <v>39368</v>
      </c>
      <c r="M11" s="87">
        <v>3066</v>
      </c>
      <c r="N11" s="83">
        <v>68731</v>
      </c>
      <c r="O11" s="83">
        <v>15821</v>
      </c>
      <c r="P11" s="87">
        <v>8287</v>
      </c>
      <c r="Q11" s="183">
        <v>38681</v>
      </c>
      <c r="R11" s="87">
        <f t="shared" si="1"/>
        <v>224766</v>
      </c>
    </row>
    <row r="12" spans="1:18" ht="15" customHeight="1" x14ac:dyDescent="0.25">
      <c r="A12" s="82" t="s">
        <v>9</v>
      </c>
      <c r="B12" s="87">
        <v>7165</v>
      </c>
      <c r="C12" s="83">
        <v>1880</v>
      </c>
      <c r="D12" s="83">
        <v>828</v>
      </c>
      <c r="E12" s="83">
        <v>1329</v>
      </c>
      <c r="F12" s="83">
        <v>904</v>
      </c>
      <c r="G12" s="83">
        <v>168</v>
      </c>
      <c r="H12" s="183">
        <v>296</v>
      </c>
      <c r="I12" s="183">
        <f t="shared" si="0"/>
        <v>12570</v>
      </c>
      <c r="J12" s="87"/>
      <c r="K12" s="87">
        <v>15766</v>
      </c>
      <c r="L12" s="87">
        <v>9250</v>
      </c>
      <c r="M12" s="87">
        <v>3070</v>
      </c>
      <c r="N12" s="83">
        <v>7299</v>
      </c>
      <c r="O12" s="83">
        <v>3036</v>
      </c>
      <c r="P12" s="87">
        <v>1292</v>
      </c>
      <c r="Q12" s="183">
        <v>4210</v>
      </c>
      <c r="R12" s="87">
        <f t="shared" si="1"/>
        <v>43923</v>
      </c>
    </row>
    <row r="13" spans="1:18" ht="15" customHeight="1" x14ac:dyDescent="0.25">
      <c r="A13" s="82" t="s">
        <v>21</v>
      </c>
      <c r="B13" s="87">
        <v>27525</v>
      </c>
      <c r="C13" s="83">
        <v>10323</v>
      </c>
      <c r="D13" s="83">
        <v>1100</v>
      </c>
      <c r="E13" s="83">
        <v>12152</v>
      </c>
      <c r="F13" s="83">
        <v>898</v>
      </c>
      <c r="G13" s="83">
        <v>539</v>
      </c>
      <c r="H13" s="183">
        <v>496</v>
      </c>
      <c r="I13" s="183">
        <f t="shared" si="0"/>
        <v>53033</v>
      </c>
      <c r="J13" s="87"/>
      <c r="K13" s="87">
        <v>265162</v>
      </c>
      <c r="L13" s="87">
        <v>239317</v>
      </c>
      <c r="M13" s="87">
        <v>13050</v>
      </c>
      <c r="N13" s="83">
        <v>459361</v>
      </c>
      <c r="O13" s="83">
        <v>11688</v>
      </c>
      <c r="P13" s="87">
        <v>24871</v>
      </c>
      <c r="Q13" s="183">
        <v>31375</v>
      </c>
      <c r="R13" s="87">
        <f t="shared" si="1"/>
        <v>1044824</v>
      </c>
    </row>
    <row r="14" spans="1:18" ht="15" customHeight="1" x14ac:dyDescent="0.25">
      <c r="A14" s="82" t="s">
        <v>35</v>
      </c>
      <c r="B14" s="87">
        <v>33831</v>
      </c>
      <c r="C14" s="83">
        <v>8618</v>
      </c>
      <c r="D14" s="83">
        <v>1145</v>
      </c>
      <c r="E14" s="83">
        <v>6126</v>
      </c>
      <c r="F14" s="83">
        <v>949</v>
      </c>
      <c r="G14" s="83">
        <v>329</v>
      </c>
      <c r="H14" s="183">
        <v>432</v>
      </c>
      <c r="I14" s="183">
        <f t="shared" si="0"/>
        <v>51430</v>
      </c>
      <c r="J14" s="87"/>
      <c r="K14" s="87">
        <v>262800</v>
      </c>
      <c r="L14" s="87">
        <v>162210</v>
      </c>
      <c r="M14" s="87">
        <v>7512</v>
      </c>
      <c r="N14" s="83">
        <v>168047</v>
      </c>
      <c r="O14" s="83">
        <v>8850</v>
      </c>
      <c r="P14" s="87">
        <v>10745</v>
      </c>
      <c r="Q14" s="183">
        <v>19946</v>
      </c>
      <c r="R14" s="87">
        <f t="shared" si="1"/>
        <v>640110</v>
      </c>
    </row>
    <row r="15" spans="1:18" ht="15" customHeight="1" x14ac:dyDescent="0.25">
      <c r="A15" s="82" t="s">
        <v>8</v>
      </c>
      <c r="B15" s="87">
        <v>17577</v>
      </c>
      <c r="C15" s="83">
        <v>4262</v>
      </c>
      <c r="D15" s="83">
        <v>332</v>
      </c>
      <c r="E15" s="83">
        <v>3946</v>
      </c>
      <c r="F15" s="83">
        <v>337</v>
      </c>
      <c r="G15" s="83">
        <v>49</v>
      </c>
      <c r="H15" s="183">
        <v>105</v>
      </c>
      <c r="I15" s="183">
        <f t="shared" si="0"/>
        <v>26608</v>
      </c>
      <c r="J15" s="87"/>
      <c r="K15" s="87">
        <v>110096</v>
      </c>
      <c r="L15" s="87">
        <v>83366</v>
      </c>
      <c r="M15" s="87">
        <v>1518</v>
      </c>
      <c r="N15" s="83">
        <v>93816</v>
      </c>
      <c r="O15" s="83">
        <v>2285</v>
      </c>
      <c r="P15" s="87">
        <v>1270</v>
      </c>
      <c r="Q15" s="183">
        <v>2816</v>
      </c>
      <c r="R15" s="87">
        <f t="shared" si="1"/>
        <v>295167</v>
      </c>
    </row>
    <row r="16" spans="1:18" ht="15" customHeight="1" x14ac:dyDescent="0.25">
      <c r="A16" s="82" t="s">
        <v>36</v>
      </c>
      <c r="B16" s="87">
        <v>20315</v>
      </c>
      <c r="C16" s="83">
        <v>6550</v>
      </c>
      <c r="D16" s="83">
        <v>375</v>
      </c>
      <c r="E16" s="83">
        <v>5588</v>
      </c>
      <c r="F16" s="83">
        <v>400</v>
      </c>
      <c r="G16" s="83">
        <v>68</v>
      </c>
      <c r="H16" s="183">
        <v>122</v>
      </c>
      <c r="I16" s="183">
        <f t="shared" si="0"/>
        <v>33418</v>
      </c>
      <c r="J16" s="87"/>
      <c r="K16" s="87">
        <v>130716</v>
      </c>
      <c r="L16" s="87">
        <v>134637</v>
      </c>
      <c r="M16" s="87">
        <v>3760</v>
      </c>
      <c r="N16" s="83">
        <v>175036</v>
      </c>
      <c r="O16" s="83">
        <v>3198</v>
      </c>
      <c r="P16" s="87">
        <v>2861</v>
      </c>
      <c r="Q16" s="183">
        <v>6157</v>
      </c>
      <c r="R16" s="87">
        <f t="shared" si="1"/>
        <v>456365</v>
      </c>
    </row>
    <row r="17" spans="1:19" ht="15" customHeight="1" x14ac:dyDescent="0.25">
      <c r="A17" s="82" t="s">
        <v>7</v>
      </c>
      <c r="B17" s="87">
        <v>41470</v>
      </c>
      <c r="C17" s="83">
        <v>9166</v>
      </c>
      <c r="D17" s="83">
        <v>2838</v>
      </c>
      <c r="E17" s="83">
        <v>7561</v>
      </c>
      <c r="F17" s="83">
        <v>3545</v>
      </c>
      <c r="G17" s="83">
        <v>436</v>
      </c>
      <c r="H17" s="183">
        <v>650</v>
      </c>
      <c r="I17" s="183">
        <f t="shared" si="0"/>
        <v>65666</v>
      </c>
      <c r="J17" s="87"/>
      <c r="K17" s="87">
        <v>277442</v>
      </c>
      <c r="L17" s="87">
        <v>167025</v>
      </c>
      <c r="M17" s="87">
        <v>18730</v>
      </c>
      <c r="N17" s="83">
        <v>153880</v>
      </c>
      <c r="O17" s="83">
        <v>27448</v>
      </c>
      <c r="P17" s="87">
        <v>11516</v>
      </c>
      <c r="Q17" s="183">
        <v>19075</v>
      </c>
      <c r="R17" s="87">
        <f t="shared" si="1"/>
        <v>675116</v>
      </c>
    </row>
    <row r="18" spans="1:19" ht="15" customHeight="1" x14ac:dyDescent="0.25">
      <c r="A18" s="82" t="s">
        <v>6</v>
      </c>
      <c r="B18" s="87">
        <v>27042</v>
      </c>
      <c r="C18" s="83">
        <v>4097</v>
      </c>
      <c r="D18" s="83">
        <v>2281</v>
      </c>
      <c r="E18" s="83">
        <v>5235</v>
      </c>
      <c r="F18" s="83">
        <v>3956</v>
      </c>
      <c r="G18" s="83">
        <v>456</v>
      </c>
      <c r="H18" s="183">
        <v>1218</v>
      </c>
      <c r="I18" s="183">
        <f t="shared" si="0"/>
        <v>44285</v>
      </c>
      <c r="J18" s="87"/>
      <c r="K18" s="87">
        <v>168185</v>
      </c>
      <c r="L18" s="87">
        <v>61944</v>
      </c>
      <c r="M18" s="87">
        <v>13776</v>
      </c>
      <c r="N18" s="83">
        <v>95769</v>
      </c>
      <c r="O18" s="83">
        <v>27258</v>
      </c>
      <c r="P18" s="87">
        <v>13951</v>
      </c>
      <c r="Q18" s="183">
        <v>33839</v>
      </c>
      <c r="R18" s="87">
        <f t="shared" si="1"/>
        <v>414722</v>
      </c>
    </row>
    <row r="19" spans="1:19" ht="15" customHeight="1" x14ac:dyDescent="0.25">
      <c r="A19" s="82" t="s">
        <v>37</v>
      </c>
      <c r="B19" s="87">
        <v>9507</v>
      </c>
      <c r="C19" s="83">
        <v>1535</v>
      </c>
      <c r="D19" s="83">
        <v>1202</v>
      </c>
      <c r="E19" s="83">
        <v>2405</v>
      </c>
      <c r="F19" s="83">
        <v>2394</v>
      </c>
      <c r="G19" s="83">
        <v>251</v>
      </c>
      <c r="H19" s="183">
        <v>829</v>
      </c>
      <c r="I19" s="183">
        <f t="shared" si="0"/>
        <v>18123</v>
      </c>
      <c r="J19" s="87"/>
      <c r="K19" s="87">
        <v>58495</v>
      </c>
      <c r="L19" s="87">
        <v>23620</v>
      </c>
      <c r="M19" s="87">
        <v>6688</v>
      </c>
      <c r="N19" s="83">
        <v>47614</v>
      </c>
      <c r="O19" s="83">
        <v>20046</v>
      </c>
      <c r="P19" s="87">
        <v>6380</v>
      </c>
      <c r="Q19" s="183">
        <v>20800</v>
      </c>
      <c r="R19" s="87">
        <f t="shared" si="1"/>
        <v>183643</v>
      </c>
    </row>
    <row r="20" spans="1:19" ht="15" customHeight="1" x14ac:dyDescent="0.25">
      <c r="A20" s="82" t="s">
        <v>5</v>
      </c>
      <c r="B20" s="87">
        <v>41424</v>
      </c>
      <c r="C20" s="83">
        <v>13663</v>
      </c>
      <c r="D20" s="83">
        <v>2629</v>
      </c>
      <c r="E20" s="83">
        <v>16517</v>
      </c>
      <c r="F20" s="83">
        <v>3481</v>
      </c>
      <c r="G20" s="83">
        <v>390</v>
      </c>
      <c r="H20" s="183">
        <v>974</v>
      </c>
      <c r="I20" s="183">
        <f t="shared" si="0"/>
        <v>79078</v>
      </c>
      <c r="J20" s="87"/>
      <c r="K20" s="87">
        <v>158046</v>
      </c>
      <c r="L20" s="87">
        <v>127271</v>
      </c>
      <c r="M20" s="87">
        <v>8399</v>
      </c>
      <c r="N20" s="83">
        <v>189031</v>
      </c>
      <c r="O20" s="83">
        <v>13796</v>
      </c>
      <c r="P20" s="87">
        <v>4357</v>
      </c>
      <c r="Q20" s="183">
        <v>14644</v>
      </c>
      <c r="R20" s="87">
        <f t="shared" si="1"/>
        <v>515544</v>
      </c>
    </row>
    <row r="21" spans="1:19" ht="15" customHeight="1" x14ac:dyDescent="0.25">
      <c r="A21" s="82" t="s">
        <v>38</v>
      </c>
      <c r="B21" s="87">
        <v>128025</v>
      </c>
      <c r="C21" s="83">
        <v>8918</v>
      </c>
      <c r="D21" s="83">
        <v>12524</v>
      </c>
      <c r="E21" s="83">
        <v>12692</v>
      </c>
      <c r="F21" s="83">
        <v>25516</v>
      </c>
      <c r="G21" s="83">
        <v>835</v>
      </c>
      <c r="H21" s="183">
        <v>2740</v>
      </c>
      <c r="I21" s="183">
        <f t="shared" si="0"/>
        <v>191250</v>
      </c>
      <c r="J21" s="87"/>
      <c r="K21" s="87">
        <v>569612</v>
      </c>
      <c r="L21" s="87">
        <v>165218</v>
      </c>
      <c r="M21" s="87">
        <v>47068</v>
      </c>
      <c r="N21" s="83">
        <v>278352</v>
      </c>
      <c r="O21" s="83">
        <v>141506</v>
      </c>
      <c r="P21" s="87">
        <v>16408</v>
      </c>
      <c r="Q21" s="183">
        <v>70048</v>
      </c>
      <c r="R21" s="87">
        <f t="shared" si="1"/>
        <v>1288212</v>
      </c>
    </row>
    <row r="22" spans="1:19" ht="15" customHeight="1" x14ac:dyDescent="0.25">
      <c r="A22" s="82" t="s">
        <v>4</v>
      </c>
      <c r="B22" s="87">
        <v>19846</v>
      </c>
      <c r="C22" s="83">
        <v>2806</v>
      </c>
      <c r="D22" s="83">
        <v>3261</v>
      </c>
      <c r="E22" s="83">
        <v>2887</v>
      </c>
      <c r="F22" s="83">
        <v>3674</v>
      </c>
      <c r="G22" s="83">
        <v>414</v>
      </c>
      <c r="H22" s="183">
        <v>847</v>
      </c>
      <c r="I22" s="183">
        <f t="shared" si="0"/>
        <v>33735</v>
      </c>
      <c r="J22" s="87"/>
      <c r="K22" s="87">
        <v>186571</v>
      </c>
      <c r="L22" s="87">
        <v>64708</v>
      </c>
      <c r="M22" s="87">
        <v>35162</v>
      </c>
      <c r="N22" s="83">
        <v>82797</v>
      </c>
      <c r="O22" s="83">
        <v>47610</v>
      </c>
      <c r="P22" s="87">
        <v>14355</v>
      </c>
      <c r="Q22" s="183">
        <v>30672</v>
      </c>
      <c r="R22" s="87">
        <f t="shared" si="1"/>
        <v>461875</v>
      </c>
    </row>
    <row r="23" spans="1:19" ht="15" customHeight="1" x14ac:dyDescent="0.25">
      <c r="A23" s="82" t="s">
        <v>3</v>
      </c>
      <c r="B23" s="87">
        <v>63887</v>
      </c>
      <c r="C23" s="83">
        <v>5219</v>
      </c>
      <c r="D23" s="83">
        <v>9471</v>
      </c>
      <c r="E23" s="83">
        <v>4428</v>
      </c>
      <c r="F23" s="83">
        <v>10658</v>
      </c>
      <c r="G23" s="83">
        <v>646</v>
      </c>
      <c r="H23" s="183">
        <v>916</v>
      </c>
      <c r="I23" s="183">
        <f t="shared" si="0"/>
        <v>95225</v>
      </c>
      <c r="J23" s="87"/>
      <c r="K23" s="87">
        <v>265095</v>
      </c>
      <c r="L23" s="87">
        <v>64121</v>
      </c>
      <c r="M23" s="87">
        <v>48438</v>
      </c>
      <c r="N23" s="83">
        <v>74227</v>
      </c>
      <c r="O23" s="83">
        <v>56036</v>
      </c>
      <c r="P23" s="87">
        <v>11461</v>
      </c>
      <c r="Q23" s="183">
        <v>23697</v>
      </c>
      <c r="R23" s="87">
        <f t="shared" si="1"/>
        <v>543075</v>
      </c>
    </row>
    <row r="24" spans="1:19" ht="15" customHeight="1" x14ac:dyDescent="0.25">
      <c r="A24" s="82" t="s">
        <v>2</v>
      </c>
      <c r="B24" s="87">
        <v>94056</v>
      </c>
      <c r="C24" s="83">
        <v>12102</v>
      </c>
      <c r="D24" s="83">
        <v>8797</v>
      </c>
      <c r="E24" s="83">
        <v>12680</v>
      </c>
      <c r="F24" s="83">
        <v>11000</v>
      </c>
      <c r="G24" s="83">
        <v>997</v>
      </c>
      <c r="H24" s="183">
        <v>2060</v>
      </c>
      <c r="I24" s="183">
        <f t="shared" si="0"/>
        <v>141692</v>
      </c>
      <c r="J24" s="87"/>
      <c r="K24" s="87">
        <v>522626</v>
      </c>
      <c r="L24" s="87">
        <v>214305</v>
      </c>
      <c r="M24" s="87">
        <v>81421</v>
      </c>
      <c r="N24" s="83">
        <v>301929</v>
      </c>
      <c r="O24" s="83">
        <v>121124</v>
      </c>
      <c r="P24" s="87">
        <v>28969</v>
      </c>
      <c r="Q24" s="183">
        <v>71752</v>
      </c>
      <c r="R24" s="87">
        <f t="shared" si="1"/>
        <v>1342126</v>
      </c>
    </row>
    <row r="25" spans="1:19" ht="15" customHeight="1" x14ac:dyDescent="0.25">
      <c r="A25" s="82" t="s">
        <v>1</v>
      </c>
      <c r="B25" s="87">
        <v>22184</v>
      </c>
      <c r="C25" s="83">
        <v>7870</v>
      </c>
      <c r="D25" s="83">
        <v>4030</v>
      </c>
      <c r="E25" s="83">
        <v>4963</v>
      </c>
      <c r="F25" s="83">
        <v>3799</v>
      </c>
      <c r="G25" s="83">
        <v>1128</v>
      </c>
      <c r="H25" s="183">
        <v>1437</v>
      </c>
      <c r="I25" s="183">
        <f t="shared" si="0"/>
        <v>45411</v>
      </c>
      <c r="J25" s="87"/>
      <c r="K25" s="87">
        <v>339518</v>
      </c>
      <c r="L25" s="87">
        <v>352411</v>
      </c>
      <c r="M25" s="87">
        <v>83731</v>
      </c>
      <c r="N25" s="83">
        <v>234720</v>
      </c>
      <c r="O25" s="83">
        <v>86015</v>
      </c>
      <c r="P25" s="87">
        <v>59109</v>
      </c>
      <c r="Q25" s="183">
        <v>79178</v>
      </c>
      <c r="R25" s="87">
        <f t="shared" si="1"/>
        <v>1234682</v>
      </c>
    </row>
    <row r="26" spans="1:19" ht="15" customHeight="1" x14ac:dyDescent="0.25">
      <c r="A26" s="75" t="s">
        <v>23</v>
      </c>
      <c r="B26" s="76">
        <f t="shared" ref="B26:I26" si="2">SUM(B5:B25)</f>
        <v>658827</v>
      </c>
      <c r="C26" s="76">
        <f t="shared" si="2"/>
        <v>118042</v>
      </c>
      <c r="D26" s="76">
        <f t="shared" si="2"/>
        <v>68934</v>
      </c>
      <c r="E26" s="76">
        <f t="shared" si="2"/>
        <v>137770</v>
      </c>
      <c r="F26" s="76">
        <f t="shared" si="2"/>
        <v>94987</v>
      </c>
      <c r="G26" s="76">
        <f t="shared" si="2"/>
        <v>13808</v>
      </c>
      <c r="H26" s="76">
        <f t="shared" si="2"/>
        <v>28156</v>
      </c>
      <c r="I26" s="76">
        <f t="shared" si="2"/>
        <v>1120524</v>
      </c>
      <c r="J26" s="76"/>
      <c r="K26" s="76">
        <f t="shared" ref="K26:R26" si="3">SUM(K5:K25)</f>
        <v>4177110</v>
      </c>
      <c r="L26" s="76">
        <f t="shared" si="3"/>
        <v>2336676</v>
      </c>
      <c r="M26" s="76">
        <f t="shared" si="3"/>
        <v>484591</v>
      </c>
      <c r="N26" s="76">
        <f t="shared" si="3"/>
        <v>3432046</v>
      </c>
      <c r="O26" s="76">
        <f t="shared" si="3"/>
        <v>745826</v>
      </c>
      <c r="P26" s="76">
        <f t="shared" si="3"/>
        <v>459161</v>
      </c>
      <c r="Q26" s="76">
        <f t="shared" si="3"/>
        <v>899951</v>
      </c>
      <c r="R26" s="76">
        <f t="shared" si="3"/>
        <v>12535361</v>
      </c>
      <c r="S26" s="87"/>
    </row>
    <row r="27" spans="1:19" ht="15" customHeight="1" x14ac:dyDescent="0.25">
      <c r="A27" s="75" t="s">
        <v>228</v>
      </c>
      <c r="B27" s="77">
        <f t="shared" ref="B27:I27" si="4">+B28+B29</f>
        <v>139663</v>
      </c>
      <c r="C27" s="77">
        <f t="shared" si="4"/>
        <v>33236</v>
      </c>
      <c r="D27" s="77">
        <f t="shared" si="4"/>
        <v>20049</v>
      </c>
      <c r="E27" s="77">
        <f t="shared" si="4"/>
        <v>52742</v>
      </c>
      <c r="F27" s="77">
        <f t="shared" si="4"/>
        <v>25278</v>
      </c>
      <c r="G27" s="77">
        <f t="shared" si="4"/>
        <v>7809</v>
      </c>
      <c r="H27" s="77">
        <f t="shared" si="4"/>
        <v>15826</v>
      </c>
      <c r="I27" s="77">
        <f t="shared" si="4"/>
        <v>294603</v>
      </c>
      <c r="J27" s="77"/>
      <c r="K27" s="77">
        <f t="shared" ref="K27:R27" si="5">+K28+K29</f>
        <v>1127908</v>
      </c>
      <c r="L27" s="77">
        <f t="shared" si="5"/>
        <v>715840</v>
      </c>
      <c r="M27" s="77">
        <f t="shared" si="5"/>
        <v>128388</v>
      </c>
      <c r="N27" s="77">
        <f t="shared" si="5"/>
        <v>1536828</v>
      </c>
      <c r="O27" s="77">
        <f t="shared" si="5"/>
        <v>190654</v>
      </c>
      <c r="P27" s="77">
        <f t="shared" si="5"/>
        <v>277779</v>
      </c>
      <c r="Q27" s="77">
        <f t="shared" si="5"/>
        <v>507327</v>
      </c>
      <c r="R27" s="77">
        <f t="shared" si="5"/>
        <v>4484724</v>
      </c>
      <c r="S27" s="87"/>
    </row>
    <row r="28" spans="1:19" ht="15" customHeight="1" x14ac:dyDescent="0.25">
      <c r="A28" s="78" t="s">
        <v>229</v>
      </c>
      <c r="B28" s="79">
        <f t="shared" ref="B28:I28" si="6">+B5+B6+B7+B12</f>
        <v>46107</v>
      </c>
      <c r="C28" s="79">
        <f t="shared" si="6"/>
        <v>11670</v>
      </c>
      <c r="D28" s="79">
        <f t="shared" si="6"/>
        <v>7596</v>
      </c>
      <c r="E28" s="79">
        <f t="shared" si="6"/>
        <v>22295</v>
      </c>
      <c r="F28" s="79">
        <f t="shared" si="6"/>
        <v>9682</v>
      </c>
      <c r="G28" s="79">
        <f t="shared" si="6"/>
        <v>4358</v>
      </c>
      <c r="H28" s="79">
        <f t="shared" si="6"/>
        <v>8703</v>
      </c>
      <c r="I28" s="79">
        <f t="shared" si="6"/>
        <v>110411</v>
      </c>
      <c r="J28" s="79"/>
      <c r="K28" s="79">
        <f t="shared" ref="K28:R28" si="7">+K5+K6+K7+K12</f>
        <v>386648</v>
      </c>
      <c r="L28" s="79">
        <f t="shared" si="7"/>
        <v>278160</v>
      </c>
      <c r="M28" s="79">
        <f t="shared" si="7"/>
        <v>63402</v>
      </c>
      <c r="N28" s="79">
        <f t="shared" si="7"/>
        <v>718666</v>
      </c>
      <c r="O28" s="79">
        <f t="shared" si="7"/>
        <v>90862</v>
      </c>
      <c r="P28" s="79">
        <f t="shared" si="7"/>
        <v>185920</v>
      </c>
      <c r="Q28" s="79">
        <f t="shared" si="7"/>
        <v>330372</v>
      </c>
      <c r="R28" s="79">
        <f t="shared" si="7"/>
        <v>2054030</v>
      </c>
    </row>
    <row r="29" spans="1:19" ht="15" customHeight="1" x14ac:dyDescent="0.25">
      <c r="A29" s="78" t="s">
        <v>230</v>
      </c>
      <c r="B29" s="79">
        <f t="shared" ref="B29:I29" si="8">+B8+B9+B10+B11+B13</f>
        <v>93556</v>
      </c>
      <c r="C29" s="79">
        <f t="shared" si="8"/>
        <v>21566</v>
      </c>
      <c r="D29" s="79">
        <f t="shared" si="8"/>
        <v>12453</v>
      </c>
      <c r="E29" s="79">
        <f t="shared" si="8"/>
        <v>30447</v>
      </c>
      <c r="F29" s="79">
        <f t="shared" si="8"/>
        <v>15596</v>
      </c>
      <c r="G29" s="79">
        <f t="shared" si="8"/>
        <v>3451</v>
      </c>
      <c r="H29" s="79">
        <f t="shared" si="8"/>
        <v>7123</v>
      </c>
      <c r="I29" s="79">
        <f t="shared" si="8"/>
        <v>184192</v>
      </c>
      <c r="J29" s="79"/>
      <c r="K29" s="79">
        <f t="shared" ref="K29:R29" si="9">+K8+K9+K10+K11+K13</f>
        <v>741260</v>
      </c>
      <c r="L29" s="79">
        <f t="shared" si="9"/>
        <v>437680</v>
      </c>
      <c r="M29" s="79">
        <f t="shared" si="9"/>
        <v>64986</v>
      </c>
      <c r="N29" s="79">
        <f t="shared" si="9"/>
        <v>818162</v>
      </c>
      <c r="O29" s="79">
        <f t="shared" si="9"/>
        <v>99792</v>
      </c>
      <c r="P29" s="79">
        <f t="shared" si="9"/>
        <v>91859</v>
      </c>
      <c r="Q29" s="79">
        <f t="shared" si="9"/>
        <v>176955</v>
      </c>
      <c r="R29" s="79">
        <f t="shared" si="9"/>
        <v>2430694</v>
      </c>
    </row>
    <row r="30" spans="1:19" ht="15" customHeight="1" x14ac:dyDescent="0.25">
      <c r="A30" s="75" t="s">
        <v>39</v>
      </c>
      <c r="B30" s="77">
        <f t="shared" ref="B30:I30" si="10">+B14+B15+B16+B17</f>
        <v>113193</v>
      </c>
      <c r="C30" s="77">
        <f t="shared" si="10"/>
        <v>28596</v>
      </c>
      <c r="D30" s="77">
        <f t="shared" si="10"/>
        <v>4690</v>
      </c>
      <c r="E30" s="77">
        <f t="shared" si="10"/>
        <v>23221</v>
      </c>
      <c r="F30" s="77">
        <f t="shared" si="10"/>
        <v>5231</v>
      </c>
      <c r="G30" s="77">
        <f t="shared" si="10"/>
        <v>882</v>
      </c>
      <c r="H30" s="77">
        <f t="shared" si="10"/>
        <v>1309</v>
      </c>
      <c r="I30" s="77">
        <f t="shared" si="10"/>
        <v>177122</v>
      </c>
      <c r="J30" s="77"/>
      <c r="K30" s="77">
        <f t="shared" ref="K30:R30" si="11">+K14+K15+K16+K17</f>
        <v>781054</v>
      </c>
      <c r="L30" s="77">
        <f t="shared" si="11"/>
        <v>547238</v>
      </c>
      <c r="M30" s="77">
        <f t="shared" si="11"/>
        <v>31520</v>
      </c>
      <c r="N30" s="77">
        <f t="shared" si="11"/>
        <v>590779</v>
      </c>
      <c r="O30" s="77">
        <f t="shared" si="11"/>
        <v>41781</v>
      </c>
      <c r="P30" s="77">
        <f t="shared" si="11"/>
        <v>26392</v>
      </c>
      <c r="Q30" s="77">
        <f t="shared" si="11"/>
        <v>47994</v>
      </c>
      <c r="R30" s="77">
        <f t="shared" si="11"/>
        <v>2066758</v>
      </c>
    </row>
    <row r="31" spans="1:19" ht="15" customHeight="1" x14ac:dyDescent="0.25">
      <c r="A31" s="75" t="s">
        <v>231</v>
      </c>
      <c r="B31" s="77">
        <f t="shared" ref="B31:I31" si="12">+B32+B33</f>
        <v>405971</v>
      </c>
      <c r="C31" s="77">
        <f t="shared" si="12"/>
        <v>56210</v>
      </c>
      <c r="D31" s="77">
        <f t="shared" si="12"/>
        <v>44195</v>
      </c>
      <c r="E31" s="77">
        <f t="shared" si="12"/>
        <v>61807</v>
      </c>
      <c r="F31" s="77">
        <f t="shared" si="12"/>
        <v>64478</v>
      </c>
      <c r="G31" s="77">
        <f t="shared" si="12"/>
        <v>5117</v>
      </c>
      <c r="H31" s="77">
        <f t="shared" si="12"/>
        <v>11021</v>
      </c>
      <c r="I31" s="77">
        <f t="shared" si="12"/>
        <v>648799</v>
      </c>
      <c r="J31" s="77"/>
      <c r="K31" s="77">
        <f t="shared" ref="K31:R31" si="13">+K32+K33</f>
        <v>2268148</v>
      </c>
      <c r="L31" s="77">
        <f t="shared" si="13"/>
        <v>1073598</v>
      </c>
      <c r="M31" s="77">
        <f t="shared" si="13"/>
        <v>324683</v>
      </c>
      <c r="N31" s="77">
        <f t="shared" si="13"/>
        <v>1304439</v>
      </c>
      <c r="O31" s="77">
        <f t="shared" si="13"/>
        <v>513391</v>
      </c>
      <c r="P31" s="77">
        <f t="shared" si="13"/>
        <v>154990</v>
      </c>
      <c r="Q31" s="77">
        <f t="shared" si="13"/>
        <v>344630</v>
      </c>
      <c r="R31" s="77">
        <f t="shared" si="13"/>
        <v>5983879</v>
      </c>
      <c r="S31" s="87"/>
    </row>
    <row r="32" spans="1:19" ht="15" customHeight="1" x14ac:dyDescent="0.25">
      <c r="A32" s="78" t="s">
        <v>59</v>
      </c>
      <c r="B32" s="79">
        <f t="shared" ref="B32:I32" si="14">+B18+B19+B20+B21+B22+B23</f>
        <v>289731</v>
      </c>
      <c r="C32" s="79">
        <f t="shared" si="14"/>
        <v>36238</v>
      </c>
      <c r="D32" s="79">
        <f t="shared" si="14"/>
        <v>31368</v>
      </c>
      <c r="E32" s="79">
        <f t="shared" si="14"/>
        <v>44164</v>
      </c>
      <c r="F32" s="79">
        <f t="shared" si="14"/>
        <v>49679</v>
      </c>
      <c r="G32" s="79">
        <f t="shared" si="14"/>
        <v>2992</v>
      </c>
      <c r="H32" s="79">
        <f t="shared" si="14"/>
        <v>7524</v>
      </c>
      <c r="I32" s="79">
        <f t="shared" si="14"/>
        <v>461696</v>
      </c>
      <c r="J32" s="79"/>
      <c r="K32" s="79">
        <f t="shared" ref="K32:R32" si="15">+K18+K19+K20+K21+K22+K23</f>
        <v>1406004</v>
      </c>
      <c r="L32" s="79">
        <f t="shared" si="15"/>
        <v>506882</v>
      </c>
      <c r="M32" s="79">
        <f t="shared" si="15"/>
        <v>159531</v>
      </c>
      <c r="N32" s="79">
        <f t="shared" si="15"/>
        <v>767790</v>
      </c>
      <c r="O32" s="79">
        <f t="shared" si="15"/>
        <v>306252</v>
      </c>
      <c r="P32" s="79">
        <f t="shared" si="15"/>
        <v>66912</v>
      </c>
      <c r="Q32" s="79">
        <f t="shared" si="15"/>
        <v>193700</v>
      </c>
      <c r="R32" s="79">
        <f t="shared" si="15"/>
        <v>3407071</v>
      </c>
    </row>
    <row r="33" spans="1:18" x14ac:dyDescent="0.25">
      <c r="A33" s="80" t="s">
        <v>60</v>
      </c>
      <c r="B33" s="81">
        <f t="shared" ref="B33:I33" si="16">+B24+B25</f>
        <v>116240</v>
      </c>
      <c r="C33" s="81">
        <f t="shared" si="16"/>
        <v>19972</v>
      </c>
      <c r="D33" s="81">
        <f t="shared" si="16"/>
        <v>12827</v>
      </c>
      <c r="E33" s="81">
        <f t="shared" si="16"/>
        <v>17643</v>
      </c>
      <c r="F33" s="81">
        <f t="shared" si="16"/>
        <v>14799</v>
      </c>
      <c r="G33" s="81">
        <f t="shared" si="16"/>
        <v>2125</v>
      </c>
      <c r="H33" s="81">
        <f t="shared" si="16"/>
        <v>3497</v>
      </c>
      <c r="I33" s="81">
        <f t="shared" si="16"/>
        <v>187103</v>
      </c>
      <c r="J33" s="81"/>
      <c r="K33" s="81">
        <f t="shared" ref="K33:R33" si="17">+K24+K25</f>
        <v>862144</v>
      </c>
      <c r="L33" s="81">
        <f t="shared" si="17"/>
        <v>566716</v>
      </c>
      <c r="M33" s="81">
        <f t="shared" si="17"/>
        <v>165152</v>
      </c>
      <c r="N33" s="81">
        <f t="shared" si="17"/>
        <v>536649</v>
      </c>
      <c r="O33" s="81">
        <f t="shared" si="17"/>
        <v>207139</v>
      </c>
      <c r="P33" s="81">
        <f t="shared" si="17"/>
        <v>88078</v>
      </c>
      <c r="Q33" s="81">
        <f t="shared" si="17"/>
        <v>150930</v>
      </c>
      <c r="R33" s="81">
        <f t="shared" si="17"/>
        <v>2576808</v>
      </c>
    </row>
    <row r="34" spans="1:18" ht="16.5" customHeight="1" x14ac:dyDescent="0.25">
      <c r="A34" s="188" t="s">
        <v>313</v>
      </c>
    </row>
  </sheetData>
  <mergeCells count="4">
    <mergeCell ref="A1:Q1"/>
    <mergeCell ref="A3:A4"/>
    <mergeCell ref="B2:I2"/>
    <mergeCell ref="K2:R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S37"/>
  <sheetViews>
    <sheetView zoomScaleNormal="100" workbookViewId="0">
      <selection sqref="A1:Q1"/>
    </sheetView>
  </sheetViews>
  <sheetFormatPr defaultColWidth="9.1796875" defaultRowHeight="11.5" x14ac:dyDescent="0.25"/>
  <cols>
    <col min="1" max="1" width="30.26953125" style="86" customWidth="1"/>
    <col min="2" max="8" width="11.7265625" style="86" customWidth="1"/>
    <col min="9" max="9" width="12.453125" style="86" customWidth="1"/>
    <col min="10" max="10" width="3.54296875" style="86" customWidth="1"/>
    <col min="11" max="17" width="12.453125" style="86" customWidth="1"/>
    <col min="18" max="18" width="10.1796875" style="86" bestFit="1" customWidth="1"/>
    <col min="19" max="16384" width="9.1796875" style="86"/>
  </cols>
  <sheetData>
    <row r="1" spans="1:18" s="191" customFormat="1" ht="15" customHeight="1" x14ac:dyDescent="0.3">
      <c r="A1" s="379" t="s">
        <v>337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8" ht="15" customHeight="1" x14ac:dyDescent="0.35">
      <c r="A2" s="65"/>
      <c r="B2" s="368" t="s">
        <v>99</v>
      </c>
      <c r="C2" s="377"/>
      <c r="D2" s="377"/>
      <c r="E2" s="377"/>
      <c r="F2" s="377"/>
      <c r="G2" s="377"/>
      <c r="H2" s="377"/>
      <c r="I2" s="385"/>
      <c r="J2" s="66"/>
      <c r="K2" s="376" t="s">
        <v>314</v>
      </c>
      <c r="L2" s="377"/>
      <c r="M2" s="377"/>
      <c r="N2" s="377"/>
      <c r="O2" s="377"/>
      <c r="P2" s="377"/>
      <c r="Q2" s="377"/>
      <c r="R2" s="386"/>
    </row>
    <row r="3" spans="1:18" ht="30" customHeight="1" x14ac:dyDescent="0.25">
      <c r="A3" s="381" t="s">
        <v>51</v>
      </c>
      <c r="B3" s="186" t="s">
        <v>240</v>
      </c>
      <c r="C3" s="39" t="s">
        <v>19</v>
      </c>
      <c r="D3" s="39" t="s">
        <v>18</v>
      </c>
      <c r="E3" s="39" t="s">
        <v>239</v>
      </c>
      <c r="F3" s="39" t="s">
        <v>238</v>
      </c>
      <c r="G3" s="39" t="s">
        <v>15</v>
      </c>
      <c r="H3" s="39" t="s">
        <v>237</v>
      </c>
      <c r="I3" s="39" t="s">
        <v>154</v>
      </c>
      <c r="J3" s="190"/>
      <c r="K3" s="186" t="s">
        <v>240</v>
      </c>
      <c r="L3" s="39" t="s">
        <v>19</v>
      </c>
      <c r="M3" s="39" t="s">
        <v>18</v>
      </c>
      <c r="N3" s="39" t="s">
        <v>239</v>
      </c>
      <c r="O3" s="39" t="s">
        <v>238</v>
      </c>
      <c r="P3" s="39" t="s">
        <v>15</v>
      </c>
      <c r="Q3" s="39" t="s">
        <v>237</v>
      </c>
      <c r="R3" s="39" t="s">
        <v>154</v>
      </c>
    </row>
    <row r="4" spans="1:18" ht="6.75" customHeight="1" x14ac:dyDescent="0.25">
      <c r="A4" s="382"/>
      <c r="B4" s="41"/>
      <c r="C4" s="41"/>
      <c r="D4" s="41"/>
      <c r="E4" s="41"/>
      <c r="F4" s="41"/>
      <c r="G4" s="41"/>
      <c r="H4" s="184"/>
      <c r="I4" s="184"/>
      <c r="J4" s="70"/>
      <c r="K4" s="41"/>
      <c r="L4" s="41"/>
      <c r="M4" s="41"/>
      <c r="N4" s="41"/>
      <c r="O4" s="41"/>
      <c r="P4" s="41"/>
      <c r="Q4" s="184"/>
      <c r="R4" s="70"/>
    </row>
    <row r="5" spans="1:18" ht="15" customHeight="1" x14ac:dyDescent="0.25">
      <c r="A5" s="82" t="s">
        <v>33</v>
      </c>
      <c r="B5" s="87">
        <v>19823</v>
      </c>
      <c r="C5" s="87">
        <v>2954</v>
      </c>
      <c r="D5" s="87">
        <v>2983</v>
      </c>
      <c r="E5" s="87">
        <v>11168</v>
      </c>
      <c r="F5" s="83">
        <v>6220</v>
      </c>
      <c r="G5" s="83">
        <v>1865</v>
      </c>
      <c r="H5" s="183">
        <v>6690</v>
      </c>
      <c r="I5" s="183">
        <f t="shared" ref="I5:I25" si="0">SUM(B5:H5)</f>
        <v>51703</v>
      </c>
      <c r="J5" s="87"/>
      <c r="K5" s="83">
        <v>228170</v>
      </c>
      <c r="L5" s="83">
        <v>92696</v>
      </c>
      <c r="M5" s="83">
        <v>24324</v>
      </c>
      <c r="N5" s="83">
        <v>378860</v>
      </c>
      <c r="O5" s="83">
        <v>78242</v>
      </c>
      <c r="P5" s="87">
        <v>86083</v>
      </c>
      <c r="Q5" s="183">
        <v>302427</v>
      </c>
      <c r="R5" s="87">
        <f t="shared" ref="R5:R25" si="1">SUM(K5:Q5)</f>
        <v>1190802</v>
      </c>
    </row>
    <row r="6" spans="1:18" ht="15" customHeight="1" x14ac:dyDescent="0.25">
      <c r="A6" s="82" t="s">
        <v>13</v>
      </c>
      <c r="B6" s="87">
        <v>915</v>
      </c>
      <c r="C6" s="87">
        <v>513</v>
      </c>
      <c r="D6" s="87">
        <v>64</v>
      </c>
      <c r="E6" s="87">
        <v>894</v>
      </c>
      <c r="F6" s="83">
        <v>41</v>
      </c>
      <c r="G6" s="83">
        <v>15</v>
      </c>
      <c r="H6" s="183">
        <v>61</v>
      </c>
      <c r="I6" s="183">
        <f t="shared" si="0"/>
        <v>2503</v>
      </c>
      <c r="J6" s="87"/>
      <c r="K6" s="83">
        <v>10383</v>
      </c>
      <c r="L6" s="83">
        <v>39027</v>
      </c>
      <c r="M6" s="83">
        <v>80</v>
      </c>
      <c r="N6" s="83">
        <v>50392</v>
      </c>
      <c r="O6" s="83">
        <v>125</v>
      </c>
      <c r="P6" s="87">
        <v>3057</v>
      </c>
      <c r="Q6" s="183">
        <v>6675</v>
      </c>
      <c r="R6" s="87">
        <f t="shared" si="1"/>
        <v>109739</v>
      </c>
    </row>
    <row r="7" spans="1:18" ht="15" customHeight="1" x14ac:dyDescent="0.25">
      <c r="A7" s="82" t="s">
        <v>10</v>
      </c>
      <c r="B7" s="87">
        <v>19945</v>
      </c>
      <c r="C7" s="87">
        <v>5630</v>
      </c>
      <c r="D7" s="87">
        <v>3474</v>
      </c>
      <c r="E7" s="87">
        <v>9480</v>
      </c>
      <c r="F7" s="83">
        <v>3425</v>
      </c>
      <c r="G7" s="83">
        <v>2385</v>
      </c>
      <c r="H7" s="183">
        <v>2554</v>
      </c>
      <c r="I7" s="183">
        <f t="shared" si="0"/>
        <v>46893</v>
      </c>
      <c r="J7" s="87"/>
      <c r="K7" s="83">
        <v>295266</v>
      </c>
      <c r="L7" s="83">
        <v>173009</v>
      </c>
      <c r="M7" s="83">
        <v>75642</v>
      </c>
      <c r="N7" s="83">
        <v>400002</v>
      </c>
      <c r="O7" s="83">
        <v>44664</v>
      </c>
      <c r="P7" s="87">
        <v>131679</v>
      </c>
      <c r="Q7" s="183">
        <v>134847</v>
      </c>
      <c r="R7" s="87">
        <f t="shared" si="1"/>
        <v>1255109</v>
      </c>
    </row>
    <row r="8" spans="1:18" ht="15" customHeight="1" x14ac:dyDescent="0.25">
      <c r="A8" s="82" t="s">
        <v>41</v>
      </c>
      <c r="B8" s="87">
        <v>13362</v>
      </c>
      <c r="C8" s="87">
        <v>705</v>
      </c>
      <c r="D8" s="87">
        <v>234</v>
      </c>
      <c r="E8" s="87">
        <v>3887</v>
      </c>
      <c r="F8" s="83">
        <v>1198</v>
      </c>
      <c r="G8" s="83">
        <v>47</v>
      </c>
      <c r="H8" s="183">
        <v>590</v>
      </c>
      <c r="I8" s="183">
        <f t="shared" si="0"/>
        <v>20023</v>
      </c>
      <c r="J8" s="87"/>
      <c r="K8" s="83">
        <v>415515</v>
      </c>
      <c r="L8" s="83">
        <v>7677</v>
      </c>
      <c r="M8" s="83">
        <v>5715</v>
      </c>
      <c r="N8" s="83">
        <v>75859</v>
      </c>
      <c r="O8" s="83">
        <v>22418</v>
      </c>
      <c r="P8" s="87">
        <v>768</v>
      </c>
      <c r="Q8" s="183">
        <v>87489</v>
      </c>
      <c r="R8" s="87">
        <f t="shared" si="1"/>
        <v>615441</v>
      </c>
    </row>
    <row r="9" spans="1:18" ht="15" customHeight="1" x14ac:dyDescent="0.25">
      <c r="A9" s="82" t="s">
        <v>42</v>
      </c>
      <c r="B9" s="87">
        <v>6152</v>
      </c>
      <c r="C9" s="87">
        <v>470</v>
      </c>
      <c r="D9" s="87">
        <v>1325</v>
      </c>
      <c r="E9" s="87">
        <v>1308</v>
      </c>
      <c r="F9" s="83">
        <v>2905</v>
      </c>
      <c r="G9" s="83">
        <v>464</v>
      </c>
      <c r="H9" s="183">
        <v>1612</v>
      </c>
      <c r="I9" s="183">
        <f t="shared" si="0"/>
        <v>14236</v>
      </c>
      <c r="J9" s="87"/>
      <c r="K9" s="83">
        <v>188087</v>
      </c>
      <c r="L9" s="83">
        <v>23932</v>
      </c>
      <c r="M9" s="83">
        <v>19537</v>
      </c>
      <c r="N9" s="83">
        <v>25637</v>
      </c>
      <c r="O9" s="83">
        <v>17620</v>
      </c>
      <c r="P9" s="87">
        <v>27275</v>
      </c>
      <c r="Q9" s="183">
        <v>43862</v>
      </c>
      <c r="R9" s="87">
        <f t="shared" si="1"/>
        <v>345950</v>
      </c>
    </row>
    <row r="10" spans="1:18" ht="15" customHeight="1" x14ac:dyDescent="0.25">
      <c r="A10" s="82" t="s">
        <v>34</v>
      </c>
      <c r="B10" s="87">
        <v>40570</v>
      </c>
      <c r="C10" s="87">
        <v>8127</v>
      </c>
      <c r="D10" s="87">
        <v>8941</v>
      </c>
      <c r="E10" s="87">
        <v>11018</v>
      </c>
      <c r="F10" s="83">
        <v>8669</v>
      </c>
      <c r="G10" s="83">
        <v>2201</v>
      </c>
      <c r="H10" s="183">
        <v>3491</v>
      </c>
      <c r="I10" s="183">
        <f t="shared" si="0"/>
        <v>83017</v>
      </c>
      <c r="J10" s="87"/>
      <c r="K10" s="83">
        <v>385083</v>
      </c>
      <c r="L10" s="83">
        <v>157326</v>
      </c>
      <c r="M10" s="83">
        <v>55962</v>
      </c>
      <c r="N10" s="83">
        <v>277095</v>
      </c>
      <c r="O10" s="83">
        <v>61285</v>
      </c>
      <c r="P10" s="87">
        <v>60313</v>
      </c>
      <c r="Q10" s="183">
        <v>101858</v>
      </c>
      <c r="R10" s="87">
        <f t="shared" si="1"/>
        <v>1098922</v>
      </c>
    </row>
    <row r="11" spans="1:18" ht="15" customHeight="1" x14ac:dyDescent="0.25">
      <c r="A11" s="82" t="s">
        <v>22</v>
      </c>
      <c r="B11" s="87">
        <v>7394</v>
      </c>
      <c r="C11" s="87">
        <v>1361</v>
      </c>
      <c r="D11" s="87">
        <v>655</v>
      </c>
      <c r="E11" s="87">
        <v>2615</v>
      </c>
      <c r="F11" s="83">
        <v>2554</v>
      </c>
      <c r="G11" s="83">
        <v>279</v>
      </c>
      <c r="H11" s="183">
        <v>1542</v>
      </c>
      <c r="I11" s="183">
        <f t="shared" si="0"/>
        <v>16400</v>
      </c>
      <c r="J11" s="87"/>
      <c r="K11" s="83">
        <v>91500</v>
      </c>
      <c r="L11" s="83">
        <v>44345</v>
      </c>
      <c r="M11" s="83">
        <v>3796</v>
      </c>
      <c r="N11" s="83">
        <v>81848</v>
      </c>
      <c r="O11" s="83">
        <v>19947</v>
      </c>
      <c r="P11" s="87">
        <v>10387</v>
      </c>
      <c r="Q11" s="183">
        <v>47457</v>
      </c>
      <c r="R11" s="87">
        <f t="shared" si="1"/>
        <v>299280</v>
      </c>
    </row>
    <row r="12" spans="1:18" ht="15" customHeight="1" x14ac:dyDescent="0.25">
      <c r="A12" s="82" t="s">
        <v>9</v>
      </c>
      <c r="B12" s="87">
        <v>7320</v>
      </c>
      <c r="C12" s="87">
        <v>1810</v>
      </c>
      <c r="D12" s="87">
        <v>813</v>
      </c>
      <c r="E12" s="87">
        <v>1430</v>
      </c>
      <c r="F12" s="83">
        <v>968</v>
      </c>
      <c r="G12" s="83">
        <v>183</v>
      </c>
      <c r="H12" s="183">
        <v>349</v>
      </c>
      <c r="I12" s="183">
        <f t="shared" si="0"/>
        <v>12873</v>
      </c>
      <c r="J12" s="87"/>
      <c r="K12" s="83">
        <v>29824</v>
      </c>
      <c r="L12" s="83">
        <v>14261</v>
      </c>
      <c r="M12" s="83">
        <v>4630</v>
      </c>
      <c r="N12" s="83">
        <v>13412</v>
      </c>
      <c r="O12" s="83">
        <v>5559</v>
      </c>
      <c r="P12" s="87">
        <v>2179</v>
      </c>
      <c r="Q12" s="183">
        <v>7495</v>
      </c>
      <c r="R12" s="87">
        <f t="shared" si="1"/>
        <v>77360</v>
      </c>
    </row>
    <row r="13" spans="1:18" ht="15" customHeight="1" x14ac:dyDescent="0.25">
      <c r="A13" s="82" t="s">
        <v>21</v>
      </c>
      <c r="B13" s="87">
        <v>27787</v>
      </c>
      <c r="C13" s="87">
        <v>10087</v>
      </c>
      <c r="D13" s="87">
        <v>1116</v>
      </c>
      <c r="E13" s="87">
        <v>12693</v>
      </c>
      <c r="F13" s="83">
        <v>963</v>
      </c>
      <c r="G13" s="83">
        <v>551</v>
      </c>
      <c r="H13" s="183">
        <v>556</v>
      </c>
      <c r="I13" s="183">
        <f t="shared" si="0"/>
        <v>53753</v>
      </c>
      <c r="J13" s="87"/>
      <c r="K13" s="83">
        <v>366309</v>
      </c>
      <c r="L13" s="83">
        <v>296157</v>
      </c>
      <c r="M13" s="83">
        <v>16321</v>
      </c>
      <c r="N13" s="83">
        <v>560204</v>
      </c>
      <c r="O13" s="83">
        <v>15307</v>
      </c>
      <c r="P13" s="87">
        <v>29468</v>
      </c>
      <c r="Q13" s="183">
        <v>42244</v>
      </c>
      <c r="R13" s="87">
        <f t="shared" si="1"/>
        <v>1326010</v>
      </c>
    </row>
    <row r="14" spans="1:18" ht="15" customHeight="1" x14ac:dyDescent="0.25">
      <c r="A14" s="82" t="s">
        <v>35</v>
      </c>
      <c r="B14" s="87">
        <v>33980</v>
      </c>
      <c r="C14" s="87">
        <v>8400</v>
      </c>
      <c r="D14" s="87">
        <v>1190</v>
      </c>
      <c r="E14" s="87">
        <v>6666</v>
      </c>
      <c r="F14" s="83">
        <v>1059</v>
      </c>
      <c r="G14" s="83">
        <v>352</v>
      </c>
      <c r="H14" s="183">
        <v>499</v>
      </c>
      <c r="I14" s="183">
        <f t="shared" si="0"/>
        <v>52146</v>
      </c>
      <c r="J14" s="87"/>
      <c r="K14" s="83">
        <v>487449</v>
      </c>
      <c r="L14" s="83">
        <v>262054</v>
      </c>
      <c r="M14" s="83">
        <v>10751</v>
      </c>
      <c r="N14" s="83">
        <v>283902</v>
      </c>
      <c r="O14" s="83">
        <v>16535</v>
      </c>
      <c r="P14" s="87">
        <v>14535</v>
      </c>
      <c r="Q14" s="183">
        <v>32243</v>
      </c>
      <c r="R14" s="87">
        <f t="shared" si="1"/>
        <v>1107469</v>
      </c>
    </row>
    <row r="15" spans="1:18" ht="15" customHeight="1" x14ac:dyDescent="0.25">
      <c r="A15" s="82" t="s">
        <v>8</v>
      </c>
      <c r="B15" s="87">
        <v>17675</v>
      </c>
      <c r="C15" s="87">
        <v>4106</v>
      </c>
      <c r="D15" s="87">
        <v>352</v>
      </c>
      <c r="E15" s="87">
        <v>4290</v>
      </c>
      <c r="F15" s="83">
        <v>362</v>
      </c>
      <c r="G15" s="83">
        <v>53</v>
      </c>
      <c r="H15" s="183">
        <v>118</v>
      </c>
      <c r="I15" s="183">
        <f t="shared" si="0"/>
        <v>26956</v>
      </c>
      <c r="J15" s="87"/>
      <c r="K15" s="83">
        <v>169581</v>
      </c>
      <c r="L15" s="83">
        <v>117819</v>
      </c>
      <c r="M15" s="83">
        <v>2155</v>
      </c>
      <c r="N15" s="83">
        <v>142518</v>
      </c>
      <c r="O15" s="83">
        <v>3745</v>
      </c>
      <c r="P15" s="87">
        <v>1923</v>
      </c>
      <c r="Q15" s="183">
        <v>4334</v>
      </c>
      <c r="R15" s="87">
        <f t="shared" si="1"/>
        <v>442075</v>
      </c>
    </row>
    <row r="16" spans="1:18" ht="15" customHeight="1" x14ac:dyDescent="0.25">
      <c r="A16" s="82" t="s">
        <v>36</v>
      </c>
      <c r="B16" s="87">
        <v>20552</v>
      </c>
      <c r="C16" s="87">
        <v>6433</v>
      </c>
      <c r="D16" s="87">
        <v>405</v>
      </c>
      <c r="E16" s="87">
        <v>5784</v>
      </c>
      <c r="F16" s="83">
        <v>421</v>
      </c>
      <c r="G16" s="83">
        <v>76</v>
      </c>
      <c r="H16" s="183">
        <v>129</v>
      </c>
      <c r="I16" s="183">
        <f t="shared" si="0"/>
        <v>33800</v>
      </c>
      <c r="J16" s="87"/>
      <c r="K16" s="83">
        <v>184033</v>
      </c>
      <c r="L16" s="83">
        <v>163680</v>
      </c>
      <c r="M16" s="83">
        <v>7267</v>
      </c>
      <c r="N16" s="83">
        <v>219142</v>
      </c>
      <c r="O16" s="83">
        <v>4537</v>
      </c>
      <c r="P16" s="87">
        <v>3721</v>
      </c>
      <c r="Q16" s="183">
        <v>8238</v>
      </c>
      <c r="R16" s="87">
        <f t="shared" si="1"/>
        <v>590618</v>
      </c>
    </row>
    <row r="17" spans="1:19" ht="15" customHeight="1" x14ac:dyDescent="0.25">
      <c r="A17" s="82" t="s">
        <v>7</v>
      </c>
      <c r="B17" s="87">
        <v>41802</v>
      </c>
      <c r="C17" s="87">
        <v>9018</v>
      </c>
      <c r="D17" s="87">
        <v>2840</v>
      </c>
      <c r="E17" s="87">
        <v>7821</v>
      </c>
      <c r="F17" s="83">
        <v>3694</v>
      </c>
      <c r="G17" s="83">
        <v>455</v>
      </c>
      <c r="H17" s="183">
        <v>698</v>
      </c>
      <c r="I17" s="183">
        <f t="shared" si="0"/>
        <v>66328</v>
      </c>
      <c r="J17" s="87"/>
      <c r="K17" s="83">
        <v>352811</v>
      </c>
      <c r="L17" s="83">
        <v>204734</v>
      </c>
      <c r="M17" s="83">
        <v>21753</v>
      </c>
      <c r="N17" s="83">
        <v>194040</v>
      </c>
      <c r="O17" s="83">
        <v>35397</v>
      </c>
      <c r="P17" s="87">
        <v>15276</v>
      </c>
      <c r="Q17" s="183">
        <v>24052</v>
      </c>
      <c r="R17" s="87">
        <f t="shared" si="1"/>
        <v>848063</v>
      </c>
    </row>
    <row r="18" spans="1:19" ht="15" customHeight="1" x14ac:dyDescent="0.25">
      <c r="A18" s="82" t="s">
        <v>6</v>
      </c>
      <c r="B18" s="87">
        <v>27025</v>
      </c>
      <c r="C18" s="87">
        <v>3981</v>
      </c>
      <c r="D18" s="87">
        <v>2263</v>
      </c>
      <c r="E18" s="87">
        <v>5325</v>
      </c>
      <c r="F18" s="83">
        <v>4102</v>
      </c>
      <c r="G18" s="83">
        <v>471</v>
      </c>
      <c r="H18" s="183">
        <v>1349</v>
      </c>
      <c r="I18" s="183">
        <f t="shared" si="0"/>
        <v>44516</v>
      </c>
      <c r="J18" s="87"/>
      <c r="K18" s="83">
        <v>278038</v>
      </c>
      <c r="L18" s="83">
        <v>71559</v>
      </c>
      <c r="M18" s="83">
        <v>16342</v>
      </c>
      <c r="N18" s="83">
        <v>111139</v>
      </c>
      <c r="O18" s="83">
        <v>32367</v>
      </c>
      <c r="P18" s="87">
        <v>17711</v>
      </c>
      <c r="Q18" s="183">
        <v>44447</v>
      </c>
      <c r="R18" s="87">
        <f t="shared" si="1"/>
        <v>571603</v>
      </c>
    </row>
    <row r="19" spans="1:19" ht="15" customHeight="1" x14ac:dyDescent="0.25">
      <c r="A19" s="82" t="s">
        <v>37</v>
      </c>
      <c r="B19" s="87">
        <v>9439</v>
      </c>
      <c r="C19" s="87">
        <v>1487</v>
      </c>
      <c r="D19" s="87">
        <v>1181</v>
      </c>
      <c r="E19" s="87">
        <v>2442</v>
      </c>
      <c r="F19" s="83">
        <v>2514</v>
      </c>
      <c r="G19" s="83">
        <v>251</v>
      </c>
      <c r="H19" s="183">
        <v>919</v>
      </c>
      <c r="I19" s="183">
        <f t="shared" si="0"/>
        <v>18233</v>
      </c>
      <c r="J19" s="87"/>
      <c r="K19" s="83">
        <v>77200</v>
      </c>
      <c r="L19" s="83">
        <v>26597</v>
      </c>
      <c r="M19" s="83">
        <v>7276</v>
      </c>
      <c r="N19" s="83">
        <v>53921</v>
      </c>
      <c r="O19" s="83">
        <v>23795</v>
      </c>
      <c r="P19" s="87">
        <v>8067</v>
      </c>
      <c r="Q19" s="183">
        <v>28834</v>
      </c>
      <c r="R19" s="87">
        <f t="shared" si="1"/>
        <v>225690</v>
      </c>
    </row>
    <row r="20" spans="1:19" ht="15" customHeight="1" x14ac:dyDescent="0.25">
      <c r="A20" s="82" t="s">
        <v>5</v>
      </c>
      <c r="B20" s="87">
        <v>41365</v>
      </c>
      <c r="C20" s="87">
        <v>13380</v>
      </c>
      <c r="D20" s="87">
        <v>2604</v>
      </c>
      <c r="E20" s="87">
        <v>16924</v>
      </c>
      <c r="F20" s="83">
        <v>3600</v>
      </c>
      <c r="G20" s="83">
        <v>397</v>
      </c>
      <c r="H20" s="183">
        <v>1083</v>
      </c>
      <c r="I20" s="183">
        <f t="shared" si="0"/>
        <v>79353</v>
      </c>
      <c r="J20" s="87"/>
      <c r="K20" s="83">
        <v>316330</v>
      </c>
      <c r="L20" s="83">
        <v>147448</v>
      </c>
      <c r="M20" s="83">
        <v>9473</v>
      </c>
      <c r="N20" s="83">
        <v>226003</v>
      </c>
      <c r="O20" s="83">
        <v>16369</v>
      </c>
      <c r="P20" s="87">
        <v>4946</v>
      </c>
      <c r="Q20" s="183">
        <v>19053</v>
      </c>
      <c r="R20" s="87">
        <f t="shared" si="1"/>
        <v>739622</v>
      </c>
    </row>
    <row r="21" spans="1:19" ht="15" customHeight="1" x14ac:dyDescent="0.25">
      <c r="A21" s="82" t="s">
        <v>38</v>
      </c>
      <c r="B21" s="87">
        <v>127865</v>
      </c>
      <c r="C21" s="87">
        <v>8833</v>
      </c>
      <c r="D21" s="87">
        <v>12494</v>
      </c>
      <c r="E21" s="87">
        <v>12840</v>
      </c>
      <c r="F21" s="83">
        <v>25746</v>
      </c>
      <c r="G21" s="83">
        <v>848</v>
      </c>
      <c r="H21" s="183">
        <v>2804</v>
      </c>
      <c r="I21" s="183">
        <f t="shared" si="0"/>
        <v>191430</v>
      </c>
      <c r="J21" s="87"/>
      <c r="K21" s="83">
        <v>597720</v>
      </c>
      <c r="L21" s="83">
        <v>173974</v>
      </c>
      <c r="M21" s="83">
        <v>49237</v>
      </c>
      <c r="N21" s="83">
        <v>298421</v>
      </c>
      <c r="O21" s="83">
        <v>150991</v>
      </c>
      <c r="P21" s="87">
        <v>17092</v>
      </c>
      <c r="Q21" s="183">
        <v>76541</v>
      </c>
      <c r="R21" s="87">
        <f t="shared" si="1"/>
        <v>1363976</v>
      </c>
    </row>
    <row r="22" spans="1:19" ht="15" customHeight="1" x14ac:dyDescent="0.25">
      <c r="A22" s="82" t="s">
        <v>4</v>
      </c>
      <c r="B22" s="87">
        <v>19631</v>
      </c>
      <c r="C22" s="87">
        <v>2697</v>
      </c>
      <c r="D22" s="87">
        <v>3179</v>
      </c>
      <c r="E22" s="87">
        <v>3017</v>
      </c>
      <c r="F22" s="83">
        <v>3906</v>
      </c>
      <c r="G22" s="83">
        <v>426</v>
      </c>
      <c r="H22" s="183">
        <v>973</v>
      </c>
      <c r="I22" s="183">
        <f t="shared" si="0"/>
        <v>33829</v>
      </c>
      <c r="J22" s="87"/>
      <c r="K22" s="83">
        <v>252518</v>
      </c>
      <c r="L22" s="83">
        <v>74991</v>
      </c>
      <c r="M22" s="83">
        <v>39602</v>
      </c>
      <c r="N22" s="83">
        <v>102887</v>
      </c>
      <c r="O22" s="83">
        <v>63458</v>
      </c>
      <c r="P22" s="87">
        <v>16884</v>
      </c>
      <c r="Q22" s="183">
        <v>42806</v>
      </c>
      <c r="R22" s="87">
        <f t="shared" si="1"/>
        <v>593146</v>
      </c>
    </row>
    <row r="23" spans="1:19" ht="15" customHeight="1" x14ac:dyDescent="0.25">
      <c r="A23" s="82" t="s">
        <v>3</v>
      </c>
      <c r="B23" s="87">
        <v>63810</v>
      </c>
      <c r="C23" s="87">
        <v>5127</v>
      </c>
      <c r="D23" s="87">
        <v>9411</v>
      </c>
      <c r="E23" s="87">
        <v>4585</v>
      </c>
      <c r="F23" s="83">
        <v>10943</v>
      </c>
      <c r="G23" s="83">
        <v>660</v>
      </c>
      <c r="H23" s="183">
        <v>1002</v>
      </c>
      <c r="I23" s="183">
        <f t="shared" si="0"/>
        <v>95538</v>
      </c>
      <c r="J23" s="87"/>
      <c r="K23" s="83">
        <v>365270</v>
      </c>
      <c r="L23" s="83">
        <v>81051</v>
      </c>
      <c r="M23" s="83">
        <v>59618</v>
      </c>
      <c r="N23" s="83">
        <v>96953</v>
      </c>
      <c r="O23" s="83">
        <v>69294</v>
      </c>
      <c r="P23" s="87">
        <v>14152</v>
      </c>
      <c r="Q23" s="183">
        <v>34226</v>
      </c>
      <c r="R23" s="87">
        <f t="shared" si="1"/>
        <v>720564</v>
      </c>
    </row>
    <row r="24" spans="1:19" ht="15" customHeight="1" x14ac:dyDescent="0.25">
      <c r="A24" s="82" t="s">
        <v>2</v>
      </c>
      <c r="B24" s="87">
        <v>94361</v>
      </c>
      <c r="C24" s="87">
        <v>11979</v>
      </c>
      <c r="D24" s="87">
        <v>8769</v>
      </c>
      <c r="E24" s="87">
        <v>12895</v>
      </c>
      <c r="F24" s="83">
        <v>11228</v>
      </c>
      <c r="G24" s="83">
        <v>1025</v>
      </c>
      <c r="H24" s="183">
        <v>2159</v>
      </c>
      <c r="I24" s="183">
        <f t="shared" si="0"/>
        <v>142416</v>
      </c>
      <c r="J24" s="87"/>
      <c r="K24" s="83">
        <v>577948</v>
      </c>
      <c r="L24" s="83">
        <v>231070</v>
      </c>
      <c r="M24" s="83">
        <v>89517</v>
      </c>
      <c r="N24" s="83">
        <v>334243</v>
      </c>
      <c r="O24" s="83">
        <v>134845</v>
      </c>
      <c r="P24" s="87">
        <v>32404</v>
      </c>
      <c r="Q24" s="183">
        <v>81858</v>
      </c>
      <c r="R24" s="87">
        <f t="shared" si="1"/>
        <v>1481885</v>
      </c>
    </row>
    <row r="25" spans="1:19" ht="15" customHeight="1" x14ac:dyDescent="0.25">
      <c r="A25" s="82" t="s">
        <v>1</v>
      </c>
      <c r="B25" s="87">
        <v>23520</v>
      </c>
      <c r="C25" s="87">
        <v>7787</v>
      </c>
      <c r="D25" s="87">
        <v>4053</v>
      </c>
      <c r="E25" s="87">
        <v>5112</v>
      </c>
      <c r="F25" s="83">
        <v>3932</v>
      </c>
      <c r="G25" s="83">
        <v>1161</v>
      </c>
      <c r="H25" s="183">
        <v>1512</v>
      </c>
      <c r="I25" s="183">
        <f t="shared" si="0"/>
        <v>47077</v>
      </c>
      <c r="J25" s="87"/>
      <c r="K25" s="83">
        <v>438592</v>
      </c>
      <c r="L25" s="83">
        <v>406543</v>
      </c>
      <c r="M25" s="83">
        <v>95958</v>
      </c>
      <c r="N25" s="83">
        <v>271401</v>
      </c>
      <c r="O25" s="83">
        <v>98094</v>
      </c>
      <c r="P25" s="87">
        <v>69281</v>
      </c>
      <c r="Q25" s="183">
        <v>90969</v>
      </c>
      <c r="R25" s="87">
        <f t="shared" si="1"/>
        <v>1470838</v>
      </c>
    </row>
    <row r="26" spans="1:19" ht="15" customHeight="1" x14ac:dyDescent="0.25">
      <c r="A26" s="75" t="s">
        <v>23</v>
      </c>
      <c r="B26" s="76">
        <f t="shared" ref="B26:I26" si="2">SUM(B5:B25)</f>
        <v>664293</v>
      </c>
      <c r="C26" s="76">
        <f t="shared" si="2"/>
        <v>114885</v>
      </c>
      <c r="D26" s="76">
        <f t="shared" si="2"/>
        <v>68346</v>
      </c>
      <c r="E26" s="76">
        <f t="shared" si="2"/>
        <v>142194</v>
      </c>
      <c r="F26" s="76">
        <f t="shared" si="2"/>
        <v>98450</v>
      </c>
      <c r="G26" s="76">
        <f t="shared" si="2"/>
        <v>14165</v>
      </c>
      <c r="H26" s="76">
        <f t="shared" si="2"/>
        <v>30690</v>
      </c>
      <c r="I26" s="76">
        <f t="shared" si="2"/>
        <v>1133023</v>
      </c>
      <c r="J26" s="76"/>
      <c r="K26" s="76">
        <f t="shared" ref="K26:R26" si="3">SUM(K5:K25)</f>
        <v>6107627</v>
      </c>
      <c r="L26" s="76">
        <f t="shared" si="3"/>
        <v>2809950</v>
      </c>
      <c r="M26" s="76">
        <f t="shared" si="3"/>
        <v>614956</v>
      </c>
      <c r="N26" s="76">
        <f t="shared" si="3"/>
        <v>4197879</v>
      </c>
      <c r="O26" s="76">
        <f t="shared" si="3"/>
        <v>914594</v>
      </c>
      <c r="P26" s="76">
        <f t="shared" si="3"/>
        <v>567201</v>
      </c>
      <c r="Q26" s="76">
        <f t="shared" si="3"/>
        <v>1261955</v>
      </c>
      <c r="R26" s="76">
        <f t="shared" si="3"/>
        <v>16474162</v>
      </c>
      <c r="S26" s="87"/>
    </row>
    <row r="27" spans="1:19" ht="15" customHeight="1" x14ac:dyDescent="0.25">
      <c r="A27" s="75" t="s">
        <v>228</v>
      </c>
      <c r="B27" s="77">
        <f t="shared" ref="B27:I27" si="4">+B28+B29</f>
        <v>143268</v>
      </c>
      <c r="C27" s="77">
        <f t="shared" si="4"/>
        <v>31657</v>
      </c>
      <c r="D27" s="77">
        <f t="shared" si="4"/>
        <v>19605</v>
      </c>
      <c r="E27" s="77">
        <f t="shared" si="4"/>
        <v>54493</v>
      </c>
      <c r="F27" s="77">
        <f t="shared" si="4"/>
        <v>26943</v>
      </c>
      <c r="G27" s="77">
        <f t="shared" si="4"/>
        <v>7990</v>
      </c>
      <c r="H27" s="77">
        <f t="shared" si="4"/>
        <v>17445</v>
      </c>
      <c r="I27" s="77">
        <f t="shared" si="4"/>
        <v>301401</v>
      </c>
      <c r="J27" s="77"/>
      <c r="K27" s="77">
        <f t="shared" ref="K27:R27" si="5">+K28+K29</f>
        <v>2010137</v>
      </c>
      <c r="L27" s="77">
        <f t="shared" si="5"/>
        <v>848430</v>
      </c>
      <c r="M27" s="77">
        <f t="shared" si="5"/>
        <v>206007</v>
      </c>
      <c r="N27" s="77">
        <f t="shared" si="5"/>
        <v>1863309</v>
      </c>
      <c r="O27" s="77">
        <f t="shared" si="5"/>
        <v>265167</v>
      </c>
      <c r="P27" s="77">
        <f t="shared" si="5"/>
        <v>351209</v>
      </c>
      <c r="Q27" s="77">
        <f t="shared" si="5"/>
        <v>774354</v>
      </c>
      <c r="R27" s="77">
        <f t="shared" si="5"/>
        <v>6318613</v>
      </c>
    </row>
    <row r="28" spans="1:19" ht="15" customHeight="1" x14ac:dyDescent="0.25">
      <c r="A28" s="78" t="s">
        <v>229</v>
      </c>
      <c r="B28" s="79">
        <f t="shared" ref="B28:I28" si="6">+B5+B6+B7+B12</f>
        <v>48003</v>
      </c>
      <c r="C28" s="79">
        <f t="shared" si="6"/>
        <v>10907</v>
      </c>
      <c r="D28" s="79">
        <f t="shared" si="6"/>
        <v>7334</v>
      </c>
      <c r="E28" s="79">
        <f t="shared" si="6"/>
        <v>22972</v>
      </c>
      <c r="F28" s="79">
        <f t="shared" si="6"/>
        <v>10654</v>
      </c>
      <c r="G28" s="79">
        <f t="shared" si="6"/>
        <v>4448</v>
      </c>
      <c r="H28" s="79">
        <f t="shared" si="6"/>
        <v>9654</v>
      </c>
      <c r="I28" s="79">
        <f t="shared" si="6"/>
        <v>113972</v>
      </c>
      <c r="J28" s="79"/>
      <c r="K28" s="79">
        <f t="shared" ref="K28:R28" si="7">+K5+K6+K7+K12</f>
        <v>563643</v>
      </c>
      <c r="L28" s="79">
        <f t="shared" si="7"/>
        <v>318993</v>
      </c>
      <c r="M28" s="79">
        <f t="shared" si="7"/>
        <v>104676</v>
      </c>
      <c r="N28" s="79">
        <f t="shared" si="7"/>
        <v>842666</v>
      </c>
      <c r="O28" s="79">
        <f t="shared" si="7"/>
        <v>128590</v>
      </c>
      <c r="P28" s="79">
        <f t="shared" si="7"/>
        <v>222998</v>
      </c>
      <c r="Q28" s="79">
        <f t="shared" si="7"/>
        <v>451444</v>
      </c>
      <c r="R28" s="79">
        <f t="shared" si="7"/>
        <v>2633010</v>
      </c>
    </row>
    <row r="29" spans="1:19" ht="15" customHeight="1" x14ac:dyDescent="0.25">
      <c r="A29" s="78" t="s">
        <v>230</v>
      </c>
      <c r="B29" s="79">
        <f t="shared" ref="B29:I29" si="8">+B8+B9+B10+B11+B13</f>
        <v>95265</v>
      </c>
      <c r="C29" s="79">
        <f t="shared" si="8"/>
        <v>20750</v>
      </c>
      <c r="D29" s="79">
        <f t="shared" si="8"/>
        <v>12271</v>
      </c>
      <c r="E29" s="79">
        <f t="shared" si="8"/>
        <v>31521</v>
      </c>
      <c r="F29" s="79">
        <f t="shared" si="8"/>
        <v>16289</v>
      </c>
      <c r="G29" s="79">
        <f t="shared" si="8"/>
        <v>3542</v>
      </c>
      <c r="H29" s="79">
        <f t="shared" si="8"/>
        <v>7791</v>
      </c>
      <c r="I29" s="79">
        <f t="shared" si="8"/>
        <v>187429</v>
      </c>
      <c r="J29" s="79"/>
      <c r="K29" s="79">
        <f t="shared" ref="K29:R29" si="9">+K8+K9+K10+K11+K13</f>
        <v>1446494</v>
      </c>
      <c r="L29" s="79">
        <f t="shared" si="9"/>
        <v>529437</v>
      </c>
      <c r="M29" s="79">
        <f t="shared" si="9"/>
        <v>101331</v>
      </c>
      <c r="N29" s="79">
        <f t="shared" si="9"/>
        <v>1020643</v>
      </c>
      <c r="O29" s="79">
        <f t="shared" si="9"/>
        <v>136577</v>
      </c>
      <c r="P29" s="79">
        <f t="shared" si="9"/>
        <v>128211</v>
      </c>
      <c r="Q29" s="79">
        <f t="shared" si="9"/>
        <v>322910</v>
      </c>
      <c r="R29" s="79">
        <f t="shared" si="9"/>
        <v>3685603</v>
      </c>
    </row>
    <row r="30" spans="1:19" ht="15" customHeight="1" x14ac:dyDescent="0.25">
      <c r="A30" s="75" t="s">
        <v>39</v>
      </c>
      <c r="B30" s="77">
        <f t="shared" ref="B30:I30" si="10">+B14+B15+B16+B17</f>
        <v>114009</v>
      </c>
      <c r="C30" s="77">
        <f t="shared" si="10"/>
        <v>27957</v>
      </c>
      <c r="D30" s="77">
        <f t="shared" si="10"/>
        <v>4787</v>
      </c>
      <c r="E30" s="77">
        <f t="shared" si="10"/>
        <v>24561</v>
      </c>
      <c r="F30" s="77">
        <f t="shared" si="10"/>
        <v>5536</v>
      </c>
      <c r="G30" s="77">
        <f t="shared" si="10"/>
        <v>936</v>
      </c>
      <c r="H30" s="77">
        <f t="shared" si="10"/>
        <v>1444</v>
      </c>
      <c r="I30" s="77">
        <f t="shared" si="10"/>
        <v>179230</v>
      </c>
      <c r="J30" s="77"/>
      <c r="K30" s="77">
        <f t="shared" ref="K30:R30" si="11">+K14+K15+K16+K17</f>
        <v>1193874</v>
      </c>
      <c r="L30" s="77">
        <f t="shared" si="11"/>
        <v>748287</v>
      </c>
      <c r="M30" s="77">
        <f t="shared" si="11"/>
        <v>41926</v>
      </c>
      <c r="N30" s="77">
        <f t="shared" si="11"/>
        <v>839602</v>
      </c>
      <c r="O30" s="77">
        <f t="shared" si="11"/>
        <v>60214</v>
      </c>
      <c r="P30" s="77">
        <f t="shared" si="11"/>
        <v>35455</v>
      </c>
      <c r="Q30" s="77">
        <f t="shared" si="11"/>
        <v>68867</v>
      </c>
      <c r="R30" s="77">
        <f t="shared" si="11"/>
        <v>2988225</v>
      </c>
    </row>
    <row r="31" spans="1:19" ht="15" customHeight="1" x14ac:dyDescent="0.25">
      <c r="A31" s="75" t="s">
        <v>231</v>
      </c>
      <c r="B31" s="77">
        <f t="shared" ref="B31:I31" si="12">+B32+B33</f>
        <v>407016</v>
      </c>
      <c r="C31" s="77">
        <f t="shared" si="12"/>
        <v>55271</v>
      </c>
      <c r="D31" s="77">
        <f t="shared" si="12"/>
        <v>43954</v>
      </c>
      <c r="E31" s="77">
        <f t="shared" si="12"/>
        <v>63140</v>
      </c>
      <c r="F31" s="77">
        <f t="shared" si="12"/>
        <v>65971</v>
      </c>
      <c r="G31" s="77">
        <f t="shared" si="12"/>
        <v>5239</v>
      </c>
      <c r="H31" s="77">
        <f t="shared" si="12"/>
        <v>11801</v>
      </c>
      <c r="I31" s="77">
        <f t="shared" si="12"/>
        <v>652392</v>
      </c>
      <c r="J31" s="77"/>
      <c r="K31" s="77">
        <f t="shared" ref="K31:R31" si="13">+K32+K33</f>
        <v>2903616</v>
      </c>
      <c r="L31" s="77">
        <f t="shared" si="13"/>
        <v>1213233</v>
      </c>
      <c r="M31" s="77">
        <f t="shared" si="13"/>
        <v>367023</v>
      </c>
      <c r="N31" s="77">
        <f t="shared" si="13"/>
        <v>1494968</v>
      </c>
      <c r="O31" s="77">
        <f t="shared" si="13"/>
        <v>589213</v>
      </c>
      <c r="P31" s="77">
        <f t="shared" si="13"/>
        <v>180537</v>
      </c>
      <c r="Q31" s="77">
        <f t="shared" si="13"/>
        <v>418734</v>
      </c>
      <c r="R31" s="77">
        <f t="shared" si="13"/>
        <v>7167324</v>
      </c>
    </row>
    <row r="32" spans="1:19" ht="15" customHeight="1" x14ac:dyDescent="0.25">
      <c r="A32" s="78" t="s">
        <v>59</v>
      </c>
      <c r="B32" s="79">
        <f t="shared" ref="B32:I32" si="14">+B18+B19+B20+B21+B22+B23</f>
        <v>289135</v>
      </c>
      <c r="C32" s="79">
        <f t="shared" si="14"/>
        <v>35505</v>
      </c>
      <c r="D32" s="79">
        <f t="shared" si="14"/>
        <v>31132</v>
      </c>
      <c r="E32" s="79">
        <f t="shared" si="14"/>
        <v>45133</v>
      </c>
      <c r="F32" s="79">
        <f t="shared" si="14"/>
        <v>50811</v>
      </c>
      <c r="G32" s="79">
        <f t="shared" si="14"/>
        <v>3053</v>
      </c>
      <c r="H32" s="79">
        <f t="shared" si="14"/>
        <v>8130</v>
      </c>
      <c r="I32" s="79">
        <f t="shared" si="14"/>
        <v>462899</v>
      </c>
      <c r="J32" s="79"/>
      <c r="K32" s="79">
        <f t="shared" ref="K32:R32" si="15">+K18+K19+K20+K21+K22+K23</f>
        <v>1887076</v>
      </c>
      <c r="L32" s="79">
        <f t="shared" si="15"/>
        <v>575620</v>
      </c>
      <c r="M32" s="79">
        <f t="shared" si="15"/>
        <v>181548</v>
      </c>
      <c r="N32" s="79">
        <f t="shared" si="15"/>
        <v>889324</v>
      </c>
      <c r="O32" s="79">
        <f t="shared" si="15"/>
        <v>356274</v>
      </c>
      <c r="P32" s="79">
        <f t="shared" si="15"/>
        <v>78852</v>
      </c>
      <c r="Q32" s="79">
        <f t="shared" si="15"/>
        <v>245907</v>
      </c>
      <c r="R32" s="79">
        <f t="shared" si="15"/>
        <v>4214601</v>
      </c>
    </row>
    <row r="33" spans="1:18" x14ac:dyDescent="0.25">
      <c r="A33" s="80" t="s">
        <v>60</v>
      </c>
      <c r="B33" s="81">
        <f t="shared" ref="B33:I33" si="16">+B24+B25</f>
        <v>117881</v>
      </c>
      <c r="C33" s="81">
        <f t="shared" si="16"/>
        <v>19766</v>
      </c>
      <c r="D33" s="81">
        <f t="shared" si="16"/>
        <v>12822</v>
      </c>
      <c r="E33" s="81">
        <f t="shared" si="16"/>
        <v>18007</v>
      </c>
      <c r="F33" s="81">
        <f t="shared" si="16"/>
        <v>15160</v>
      </c>
      <c r="G33" s="81">
        <f t="shared" si="16"/>
        <v>2186</v>
      </c>
      <c r="H33" s="81">
        <f t="shared" si="16"/>
        <v>3671</v>
      </c>
      <c r="I33" s="81">
        <f t="shared" si="16"/>
        <v>189493</v>
      </c>
      <c r="J33" s="81"/>
      <c r="K33" s="81">
        <f t="shared" ref="K33:R33" si="17">+K24+K25</f>
        <v>1016540</v>
      </c>
      <c r="L33" s="81">
        <f t="shared" si="17"/>
        <v>637613</v>
      </c>
      <c r="M33" s="81">
        <f t="shared" si="17"/>
        <v>185475</v>
      </c>
      <c r="N33" s="81">
        <f t="shared" si="17"/>
        <v>605644</v>
      </c>
      <c r="O33" s="81">
        <f t="shared" si="17"/>
        <v>232939</v>
      </c>
      <c r="P33" s="81">
        <f t="shared" si="17"/>
        <v>101685</v>
      </c>
      <c r="Q33" s="81">
        <f t="shared" si="17"/>
        <v>172827</v>
      </c>
      <c r="R33" s="81">
        <f t="shared" si="17"/>
        <v>2952723</v>
      </c>
    </row>
    <row r="37" spans="1:18" x14ac:dyDescent="0.25">
      <c r="I37" s="87"/>
    </row>
  </sheetData>
  <mergeCells count="4">
    <mergeCell ref="A1:Q1"/>
    <mergeCell ref="A3:A4"/>
    <mergeCell ref="B2:I2"/>
    <mergeCell ref="K2:R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P17"/>
  <sheetViews>
    <sheetView showGridLines="0" zoomScale="130" zoomScaleNormal="130" zoomScaleSheetLayoutView="100" workbookViewId="0">
      <selection activeCell="A8" sqref="A8"/>
    </sheetView>
  </sheetViews>
  <sheetFormatPr defaultColWidth="9.1796875" defaultRowHeight="10.5" x14ac:dyDescent="0.25"/>
  <cols>
    <col min="1" max="1" width="15" style="2" customWidth="1"/>
    <col min="2" max="3" width="7.453125" style="2" customWidth="1"/>
    <col min="4" max="4" width="1.7265625" style="2" customWidth="1"/>
    <col min="5" max="6" width="6.7265625" style="2" customWidth="1"/>
    <col min="7" max="7" width="1.7265625" style="2" customWidth="1"/>
    <col min="8" max="8" width="7.54296875" style="2" customWidth="1"/>
    <col min="9" max="9" width="2.7265625" style="3" customWidth="1"/>
    <col min="10" max="11" width="6.7265625" style="3" customWidth="1"/>
    <col min="12" max="12" width="1.7265625" style="3" customWidth="1"/>
    <col min="13" max="14" width="6.7265625" style="3" customWidth="1"/>
    <col min="15" max="15" width="1.7265625" style="3" customWidth="1"/>
    <col min="16" max="16" width="7.1796875" style="3" customWidth="1"/>
    <col min="17" max="16384" width="9.1796875" style="3"/>
  </cols>
  <sheetData>
    <row r="1" spans="1:16" s="4" customFormat="1" ht="17.25" customHeight="1" x14ac:dyDescent="0.3">
      <c r="A1" s="366" t="s">
        <v>227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s="4" customFormat="1" ht="12" x14ac:dyDescent="0.3">
      <c r="A2" s="372" t="s">
        <v>210</v>
      </c>
      <c r="B2" s="368" t="s">
        <v>46</v>
      </c>
      <c r="C2" s="375"/>
      <c r="D2" s="375"/>
      <c r="E2" s="375"/>
      <c r="F2" s="375"/>
      <c r="G2" s="375"/>
      <c r="H2" s="375"/>
      <c r="I2" s="38"/>
      <c r="J2" s="376" t="s">
        <v>47</v>
      </c>
      <c r="K2" s="377"/>
      <c r="L2" s="377"/>
      <c r="M2" s="377"/>
      <c r="N2" s="377"/>
      <c r="O2" s="377"/>
      <c r="P2" s="377"/>
    </row>
    <row r="3" spans="1:16" ht="15" customHeight="1" x14ac:dyDescent="0.25">
      <c r="A3" s="373"/>
      <c r="B3" s="378" t="s">
        <v>48</v>
      </c>
      <c r="C3" s="378"/>
      <c r="D3" s="306"/>
      <c r="E3" s="378" t="s">
        <v>43</v>
      </c>
      <c r="F3" s="378"/>
      <c r="G3" s="306"/>
      <c r="H3" s="39" t="s">
        <v>49</v>
      </c>
      <c r="I3" s="40"/>
      <c r="J3" s="378" t="s">
        <v>12</v>
      </c>
      <c r="K3" s="378"/>
      <c r="L3" s="306"/>
      <c r="M3" s="378" t="s">
        <v>43</v>
      </c>
      <c r="N3" s="378"/>
      <c r="O3" s="306"/>
      <c r="P3" s="39" t="s">
        <v>49</v>
      </c>
    </row>
    <row r="4" spans="1:16" ht="12.75" customHeight="1" x14ac:dyDescent="0.25">
      <c r="A4" s="374"/>
      <c r="B4" s="302">
        <v>2020</v>
      </c>
      <c r="C4" s="302">
        <v>2010</v>
      </c>
      <c r="D4" s="302"/>
      <c r="E4" s="302">
        <v>2020</v>
      </c>
      <c r="F4" s="302">
        <v>2010</v>
      </c>
      <c r="G4" s="302"/>
      <c r="H4" s="42" t="s">
        <v>44</v>
      </c>
      <c r="I4" s="43"/>
      <c r="J4" s="302">
        <v>2020</v>
      </c>
      <c r="K4" s="302">
        <v>2010</v>
      </c>
      <c r="L4" s="302"/>
      <c r="M4" s="302">
        <v>2020</v>
      </c>
      <c r="N4" s="302">
        <v>2010</v>
      </c>
      <c r="O4" s="302"/>
      <c r="P4" s="42" t="s">
        <v>44</v>
      </c>
    </row>
    <row r="5" spans="1:16" ht="14.25" customHeight="1" x14ac:dyDescent="0.25">
      <c r="A5" s="328" t="s">
        <v>58</v>
      </c>
      <c r="B5" s="83">
        <v>240980</v>
      </c>
      <c r="C5" s="83">
        <v>498620</v>
      </c>
      <c r="D5" s="83"/>
      <c r="E5" s="84">
        <f t="shared" ref="E5:F15" si="0">+B5/B$15*100</f>
        <v>21.268765064786859</v>
      </c>
      <c r="F5" s="84">
        <f t="shared" si="0"/>
        <v>30.762226044553465</v>
      </c>
      <c r="G5" s="84"/>
      <c r="H5" s="324">
        <f>+(B5/C5-1)*100</f>
        <v>-51.670610886045488</v>
      </c>
      <c r="I5" s="325"/>
      <c r="J5" s="83">
        <v>128</v>
      </c>
      <c r="K5" s="326">
        <v>275.40590000000003</v>
      </c>
      <c r="L5" s="326"/>
      <c r="M5" s="84">
        <f t="shared" ref="M5:N15" si="1">+J5/J$15*100</f>
        <v>1.0211359179772572</v>
      </c>
      <c r="N5" s="84">
        <f t="shared" si="1"/>
        <v>2.1422283415246355</v>
      </c>
      <c r="O5" s="84"/>
      <c r="P5" s="324">
        <f t="shared" ref="P5:P15" si="2">+(J5/K5-1)*100</f>
        <v>-53.52314529209432</v>
      </c>
    </row>
    <row r="6" spans="1:16" ht="14.25" customHeight="1" x14ac:dyDescent="0.25">
      <c r="A6" s="82" t="s">
        <v>24</v>
      </c>
      <c r="B6" s="83">
        <v>209662</v>
      </c>
      <c r="C6" s="83">
        <v>326032</v>
      </c>
      <c r="D6" s="83"/>
      <c r="E6" s="84">
        <f t="shared" si="0"/>
        <v>18.504655245303937</v>
      </c>
      <c r="F6" s="84">
        <f t="shared" si="0"/>
        <v>20.114456062247516</v>
      </c>
      <c r="G6" s="84"/>
      <c r="H6" s="324">
        <f t="shared" ref="H6:H15" si="3">+(B6/C6-1)*100</f>
        <v>-35.692815429160326</v>
      </c>
      <c r="I6" s="325"/>
      <c r="J6" s="83">
        <v>292.10000000000002</v>
      </c>
      <c r="K6" s="326">
        <v>451.58825999999999</v>
      </c>
      <c r="L6" s="326"/>
      <c r="M6" s="84">
        <f t="shared" si="1"/>
        <v>2.330264075321538</v>
      </c>
      <c r="N6" s="84">
        <f t="shared" si="1"/>
        <v>3.5126523043689177</v>
      </c>
      <c r="O6" s="84"/>
      <c r="P6" s="324">
        <f t="shared" si="2"/>
        <v>-35.317184729293004</v>
      </c>
    </row>
    <row r="7" spans="1:16" ht="14.25" customHeight="1" x14ac:dyDescent="0.25">
      <c r="A7" s="82" t="s">
        <v>25</v>
      </c>
      <c r="B7" s="83">
        <v>128381</v>
      </c>
      <c r="C7" s="83">
        <v>171344</v>
      </c>
      <c r="D7" s="83"/>
      <c r="E7" s="84">
        <f t="shared" si="0"/>
        <v>11.330837944154707</v>
      </c>
      <c r="F7" s="84">
        <f t="shared" si="0"/>
        <v>10.571021738754901</v>
      </c>
      <c r="G7" s="84"/>
      <c r="H7" s="324">
        <f t="shared" si="3"/>
        <v>-25.074119899150247</v>
      </c>
      <c r="I7" s="325"/>
      <c r="J7" s="83">
        <v>306.8</v>
      </c>
      <c r="K7" s="326">
        <v>410.43306999999999</v>
      </c>
      <c r="L7" s="326"/>
      <c r="M7" s="84">
        <f t="shared" si="1"/>
        <v>2.4475351534017387</v>
      </c>
      <c r="N7" s="84">
        <f t="shared" si="1"/>
        <v>3.1925291173971382</v>
      </c>
      <c r="O7" s="84"/>
      <c r="P7" s="324">
        <f t="shared" si="2"/>
        <v>-25.249688091654011</v>
      </c>
    </row>
    <row r="8" spans="1:16" ht="14.25" customHeight="1" x14ac:dyDescent="0.25">
      <c r="A8" s="82" t="s">
        <v>26</v>
      </c>
      <c r="B8" s="83">
        <v>147320</v>
      </c>
      <c r="C8" s="83">
        <v>186324</v>
      </c>
      <c r="D8" s="83"/>
      <c r="E8" s="84">
        <f t="shared" si="0"/>
        <v>13.002383888058761</v>
      </c>
      <c r="F8" s="84">
        <f t="shared" si="0"/>
        <v>11.495208787303717</v>
      </c>
      <c r="G8" s="84"/>
      <c r="H8" s="324">
        <f t="shared" si="3"/>
        <v>-20.933427792447567</v>
      </c>
      <c r="I8" s="325"/>
      <c r="J8" s="83">
        <v>561.1</v>
      </c>
      <c r="K8" s="326">
        <v>709.41416000000004</v>
      </c>
      <c r="L8" s="326"/>
      <c r="M8" s="84">
        <f t="shared" si="1"/>
        <v>4.4762450279456178</v>
      </c>
      <c r="N8" s="84">
        <f t="shared" si="1"/>
        <v>5.5181356660510623</v>
      </c>
      <c r="O8" s="84"/>
      <c r="P8" s="324">
        <f t="shared" si="2"/>
        <v>-20.906568879313035</v>
      </c>
    </row>
    <row r="9" spans="1:16" ht="14.25" customHeight="1" x14ac:dyDescent="0.25">
      <c r="A9" s="82" t="s">
        <v>27</v>
      </c>
      <c r="B9" s="83">
        <v>160133</v>
      </c>
      <c r="C9" s="83">
        <v>186145</v>
      </c>
      <c r="D9" s="83"/>
      <c r="E9" s="84">
        <f t="shared" si="0"/>
        <v>14.133252369987193</v>
      </c>
      <c r="F9" s="84">
        <f t="shared" si="0"/>
        <v>11.484165430715585</v>
      </c>
      <c r="G9" s="84"/>
      <c r="H9" s="324">
        <f t="shared" si="3"/>
        <v>-13.974052485965238</v>
      </c>
      <c r="I9" s="325"/>
      <c r="J9" s="83">
        <v>1118.79</v>
      </c>
      <c r="K9" s="326">
        <v>1295.2950800000001</v>
      </c>
      <c r="L9" s="326"/>
      <c r="M9" s="84">
        <f t="shared" si="1"/>
        <v>8.9252863568263709</v>
      </c>
      <c r="N9" s="84">
        <f t="shared" si="1"/>
        <v>10.075375404134116</v>
      </c>
      <c r="O9" s="84"/>
      <c r="P9" s="324">
        <f t="shared" si="2"/>
        <v>-13.626630929533068</v>
      </c>
    </row>
    <row r="10" spans="1:16" ht="14.25" customHeight="1" x14ac:dyDescent="0.25">
      <c r="A10" s="82" t="s">
        <v>28</v>
      </c>
      <c r="B10" s="83">
        <v>109545</v>
      </c>
      <c r="C10" s="83">
        <v>120115</v>
      </c>
      <c r="D10" s="83"/>
      <c r="E10" s="84">
        <f t="shared" si="0"/>
        <v>9.6683827247990557</v>
      </c>
      <c r="F10" s="84">
        <f t="shared" si="0"/>
        <v>7.4104624390147604</v>
      </c>
      <c r="G10" s="84"/>
      <c r="H10" s="324">
        <f t="shared" si="3"/>
        <v>-8.7999000957415863</v>
      </c>
      <c r="I10" s="325"/>
      <c r="J10" s="83">
        <v>1521.21</v>
      </c>
      <c r="K10" s="326">
        <v>1663.4830099999999</v>
      </c>
      <c r="L10" s="326"/>
      <c r="M10" s="84">
        <f t="shared" si="1"/>
        <v>12.135641951454559</v>
      </c>
      <c r="N10" s="84">
        <f t="shared" si="1"/>
        <v>12.93930322359364</v>
      </c>
      <c r="O10" s="84"/>
      <c r="P10" s="324">
        <f t="shared" si="2"/>
        <v>-8.552717950512756</v>
      </c>
    </row>
    <row r="11" spans="1:16" ht="14.25" customHeight="1" x14ac:dyDescent="0.25">
      <c r="A11" s="82" t="s">
        <v>29</v>
      </c>
      <c r="B11" s="83">
        <v>45118</v>
      </c>
      <c r="C11" s="83">
        <v>46687</v>
      </c>
      <c r="D11" s="83"/>
      <c r="E11" s="84">
        <f t="shared" si="0"/>
        <v>3.9820903900450384</v>
      </c>
      <c r="F11" s="84">
        <f t="shared" si="0"/>
        <v>2.8803418381574497</v>
      </c>
      <c r="G11" s="84"/>
      <c r="H11" s="324">
        <f t="shared" si="3"/>
        <v>-3.3606785614839207</v>
      </c>
      <c r="I11" s="325"/>
      <c r="J11" s="83">
        <v>1090.52</v>
      </c>
      <c r="K11" s="326">
        <v>1128.9802099999999</v>
      </c>
      <c r="L11" s="326"/>
      <c r="M11" s="84">
        <f t="shared" si="1"/>
        <v>8.6997589161918647</v>
      </c>
      <c r="N11" s="84">
        <f t="shared" si="1"/>
        <v>8.7817051228112195</v>
      </c>
      <c r="O11" s="84"/>
      <c r="P11" s="324">
        <f t="shared" si="2"/>
        <v>-3.4066327876553282</v>
      </c>
    </row>
    <row r="12" spans="1:16" ht="14.25" customHeight="1" x14ac:dyDescent="0.25">
      <c r="A12" s="82" t="s">
        <v>30</v>
      </c>
      <c r="B12" s="83">
        <v>41167</v>
      </c>
      <c r="C12" s="83">
        <v>40915</v>
      </c>
      <c r="D12" s="83"/>
      <c r="E12" s="84">
        <f t="shared" si="0"/>
        <v>3.633377257125407</v>
      </c>
      <c r="F12" s="84">
        <f t="shared" si="0"/>
        <v>2.524239859237305</v>
      </c>
      <c r="G12" s="84"/>
      <c r="H12" s="324">
        <f t="shared" si="3"/>
        <v>0.61591103507270262</v>
      </c>
      <c r="I12" s="325"/>
      <c r="J12" s="83">
        <v>1569.34</v>
      </c>
      <c r="K12" s="326">
        <v>1556.9218999999998</v>
      </c>
      <c r="L12" s="326"/>
      <c r="M12" s="84">
        <f t="shared" si="1"/>
        <v>12.519605011862724</v>
      </c>
      <c r="N12" s="84">
        <f t="shared" si="1"/>
        <v>12.110423994984796</v>
      </c>
      <c r="O12" s="84"/>
      <c r="P12" s="324">
        <f t="shared" si="2"/>
        <v>0.79760584008743418</v>
      </c>
    </row>
    <row r="13" spans="1:16" ht="14.25" customHeight="1" x14ac:dyDescent="0.25">
      <c r="A13" s="82" t="s">
        <v>31</v>
      </c>
      <c r="B13" s="83">
        <v>32487</v>
      </c>
      <c r="C13" s="83">
        <v>29214</v>
      </c>
      <c r="D13" s="83"/>
      <c r="E13" s="84">
        <f t="shared" si="0"/>
        <v>2.8672851301341633</v>
      </c>
      <c r="F13" s="84">
        <f t="shared" si="0"/>
        <v>1.80234982885882</v>
      </c>
      <c r="G13" s="84"/>
      <c r="H13" s="324">
        <f t="shared" si="3"/>
        <v>11.203532552885598</v>
      </c>
      <c r="I13" s="325"/>
      <c r="J13" s="83">
        <v>2225.61</v>
      </c>
      <c r="K13" s="326">
        <v>1994.0652500000001</v>
      </c>
      <c r="L13" s="326"/>
      <c r="M13" s="84">
        <f t="shared" si="1"/>
        <v>17.755080550073153</v>
      </c>
      <c r="N13" s="84">
        <f t="shared" si="1"/>
        <v>15.510717429798735</v>
      </c>
      <c r="O13" s="84"/>
      <c r="P13" s="324">
        <f t="shared" si="2"/>
        <v>11.611693749740649</v>
      </c>
    </row>
    <row r="14" spans="1:16" ht="14.25" customHeight="1" x14ac:dyDescent="0.25">
      <c r="A14" s="71" t="s">
        <v>32</v>
      </c>
      <c r="B14" s="72">
        <v>18230</v>
      </c>
      <c r="C14" s="72">
        <v>15488</v>
      </c>
      <c r="D14" s="72"/>
      <c r="E14" s="73">
        <f t="shared" si="0"/>
        <v>1.6089699856048818</v>
      </c>
      <c r="F14" s="73">
        <f t="shared" si="0"/>
        <v>0.95552797115648003</v>
      </c>
      <c r="G14" s="73"/>
      <c r="H14" s="320">
        <f t="shared" si="3"/>
        <v>17.704028925619841</v>
      </c>
      <c r="I14" s="321"/>
      <c r="J14" s="72">
        <v>3721.59</v>
      </c>
      <c r="K14" s="322">
        <v>3370.4609799999998</v>
      </c>
      <c r="L14" s="322"/>
      <c r="M14" s="73">
        <f t="shared" si="1"/>
        <v>29.689447038945165</v>
      </c>
      <c r="N14" s="73">
        <f t="shared" si="1"/>
        <v>26.216929395335743</v>
      </c>
      <c r="O14" s="73"/>
      <c r="P14" s="320">
        <f t="shared" si="2"/>
        <v>10.417833705346746</v>
      </c>
    </row>
    <row r="15" spans="1:16" s="5" customFormat="1" ht="14.25" customHeight="1" x14ac:dyDescent="0.25">
      <c r="A15" s="44" t="s">
        <v>0</v>
      </c>
      <c r="B15" s="60">
        <f>SUM(B5:B14)</f>
        <v>1133023</v>
      </c>
      <c r="C15" s="60">
        <f>SUM(C5:C14)</f>
        <v>1620884</v>
      </c>
      <c r="D15" s="60"/>
      <c r="E15" s="61">
        <f t="shared" si="0"/>
        <v>100</v>
      </c>
      <c r="F15" s="61">
        <f t="shared" si="0"/>
        <v>100</v>
      </c>
      <c r="G15" s="61"/>
      <c r="H15" s="62">
        <f t="shared" si="3"/>
        <v>-30.098452449404157</v>
      </c>
      <c r="I15" s="63"/>
      <c r="J15" s="60">
        <f>SUM(J5:J14)</f>
        <v>12535.060000000001</v>
      </c>
      <c r="K15" s="64">
        <v>12856.04782</v>
      </c>
      <c r="L15" s="64"/>
      <c r="M15" s="61">
        <f t="shared" si="1"/>
        <v>100</v>
      </c>
      <c r="N15" s="61">
        <f t="shared" si="1"/>
        <v>100</v>
      </c>
      <c r="O15" s="61"/>
      <c r="P15" s="62">
        <f t="shared" si="2"/>
        <v>-2.4967845833666069</v>
      </c>
    </row>
    <row r="16" spans="1:16" s="5" customFormat="1" ht="14.25" customHeight="1" x14ac:dyDescent="0.25">
      <c r="A16" s="16"/>
      <c r="B16" s="7"/>
      <c r="C16" s="7"/>
      <c r="D16" s="7"/>
      <c r="E16" s="8"/>
      <c r="F16" s="8"/>
      <c r="G16" s="8"/>
      <c r="H16" s="9"/>
    </row>
    <row r="17" spans="1:16" s="28" customFormat="1" ht="14.25" customHeight="1" x14ac:dyDescent="0.25">
      <c r="A17" s="24"/>
      <c r="B17" s="25"/>
      <c r="C17" s="25"/>
      <c r="D17" s="26"/>
      <c r="E17" s="26"/>
      <c r="F17" s="26"/>
      <c r="G17" s="26"/>
      <c r="H17" s="27"/>
      <c r="J17" s="25"/>
      <c r="K17" s="25"/>
      <c r="L17" s="26"/>
      <c r="M17" s="26"/>
      <c r="N17" s="26"/>
      <c r="O17" s="26"/>
      <c r="P17" s="27"/>
    </row>
  </sheetData>
  <mergeCells count="8">
    <mergeCell ref="A1:P1"/>
    <mergeCell ref="A2:A4"/>
    <mergeCell ref="B2:H2"/>
    <mergeCell ref="J2:P2"/>
    <mergeCell ref="B3:C3"/>
    <mergeCell ref="E3:F3"/>
    <mergeCell ref="J3:K3"/>
    <mergeCell ref="M3:N3"/>
  </mergeCells>
  <pageMargins left="0.23622047244094491" right="0.23622047244094491" top="0.15748031496062992" bottom="0.15748031496062992" header="0.31496062992125984" footer="0.31496062992125984"/>
  <pageSetup paperSize="9" scale="47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Z33"/>
  <sheetViews>
    <sheetView zoomScaleNormal="100" workbookViewId="0">
      <selection sqref="A1:Y1"/>
    </sheetView>
  </sheetViews>
  <sheetFormatPr defaultColWidth="9.1796875" defaultRowHeight="10.5" x14ac:dyDescent="0.25"/>
  <cols>
    <col min="1" max="1" width="25.1796875" style="2" customWidth="1"/>
    <col min="2" max="13" width="7.1796875" style="2" customWidth="1"/>
    <col min="14" max="14" width="3.54296875" style="2" customWidth="1"/>
    <col min="15" max="24" width="7.1796875" style="2" customWidth="1"/>
    <col min="25" max="25" width="8.453125" style="2" customWidth="1"/>
    <col min="26" max="16384" width="9.1796875" style="2"/>
  </cols>
  <sheetData>
    <row r="1" spans="1:26" s="10" customFormat="1" ht="15" customHeight="1" x14ac:dyDescent="0.3">
      <c r="A1" s="379" t="s">
        <v>378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</row>
    <row r="2" spans="1:26" ht="15" customHeight="1" x14ac:dyDescent="0.3">
      <c r="A2" s="65"/>
      <c r="B2" s="368" t="s">
        <v>99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66"/>
      <c r="O2" s="376" t="s">
        <v>312</v>
      </c>
      <c r="P2" s="377"/>
      <c r="Q2" s="377"/>
      <c r="R2" s="377"/>
      <c r="S2" s="377"/>
      <c r="T2" s="377"/>
      <c r="U2" s="377"/>
      <c r="V2" s="377"/>
      <c r="W2" s="377"/>
      <c r="X2" s="377"/>
      <c r="Y2" s="377"/>
    </row>
    <row r="3" spans="1:26" ht="30" customHeight="1" x14ac:dyDescent="0.25">
      <c r="A3" s="381" t="s">
        <v>51</v>
      </c>
      <c r="B3" s="67" t="s">
        <v>241</v>
      </c>
      <c r="C3" s="195" t="s">
        <v>58</v>
      </c>
      <c r="D3" s="67" t="s">
        <v>24</v>
      </c>
      <c r="E3" s="67" t="s">
        <v>25</v>
      </c>
      <c r="F3" s="67" t="s">
        <v>26</v>
      </c>
      <c r="G3" s="67" t="s">
        <v>27</v>
      </c>
      <c r="H3" s="67" t="s">
        <v>28</v>
      </c>
      <c r="I3" s="67" t="s">
        <v>29</v>
      </c>
      <c r="J3" s="67" t="s">
        <v>30</v>
      </c>
      <c r="K3" s="67" t="s">
        <v>31</v>
      </c>
      <c r="L3" s="67" t="s">
        <v>32</v>
      </c>
      <c r="M3" s="192" t="s">
        <v>0</v>
      </c>
      <c r="N3" s="69"/>
      <c r="O3" s="194" t="s">
        <v>58</v>
      </c>
      <c r="P3" s="193" t="s">
        <v>24</v>
      </c>
      <c r="Q3" s="193" t="s">
        <v>25</v>
      </c>
      <c r="R3" s="193" t="s">
        <v>26</v>
      </c>
      <c r="S3" s="193" t="s">
        <v>27</v>
      </c>
      <c r="T3" s="193" t="s">
        <v>28</v>
      </c>
      <c r="U3" s="193" t="s">
        <v>29</v>
      </c>
      <c r="V3" s="193" t="s">
        <v>30</v>
      </c>
      <c r="W3" s="193" t="s">
        <v>31</v>
      </c>
      <c r="X3" s="193" t="s">
        <v>32</v>
      </c>
      <c r="Y3" s="192" t="s">
        <v>0</v>
      </c>
      <c r="Z3" s="12"/>
    </row>
    <row r="4" spans="1:26" ht="6.75" customHeight="1" x14ac:dyDescent="0.25">
      <c r="A4" s="382"/>
      <c r="B4" s="53"/>
      <c r="C4" s="41"/>
      <c r="D4" s="41"/>
      <c r="E4" s="41"/>
      <c r="F4" s="41"/>
      <c r="G4" s="41"/>
      <c r="H4" s="41"/>
      <c r="I4" s="41"/>
      <c r="J4" s="41"/>
      <c r="K4" s="41"/>
      <c r="L4" s="41"/>
      <c r="M4" s="184"/>
      <c r="N4" s="70"/>
      <c r="O4" s="41"/>
      <c r="P4" s="41"/>
      <c r="Q4" s="41"/>
      <c r="R4" s="41"/>
      <c r="S4" s="41"/>
      <c r="T4" s="41"/>
      <c r="U4" s="41"/>
      <c r="V4" s="41"/>
      <c r="W4" s="41"/>
      <c r="X4" s="41"/>
      <c r="Y4" s="184"/>
      <c r="Z4" s="12"/>
    </row>
    <row r="5" spans="1:26" ht="14.25" customHeight="1" x14ac:dyDescent="0.25">
      <c r="A5" s="82" t="s">
        <v>33</v>
      </c>
      <c r="B5" s="82">
        <v>1429</v>
      </c>
      <c r="C5" s="83">
        <v>6595</v>
      </c>
      <c r="D5" s="83">
        <v>5996</v>
      </c>
      <c r="E5" s="83">
        <v>4609</v>
      </c>
      <c r="F5" s="83">
        <v>6660</v>
      </c>
      <c r="G5" s="83">
        <v>8477</v>
      </c>
      <c r="H5" s="83">
        <v>7128</v>
      </c>
      <c r="I5" s="83">
        <v>3287</v>
      </c>
      <c r="J5" s="83">
        <v>3083</v>
      </c>
      <c r="K5" s="83">
        <v>2751</v>
      </c>
      <c r="L5" s="83">
        <v>1688</v>
      </c>
      <c r="M5" s="183">
        <f t="shared" ref="M5:M25" si="0">SUM(B5:L5)</f>
        <v>51703</v>
      </c>
      <c r="N5" s="86"/>
      <c r="O5" s="87">
        <v>3264</v>
      </c>
      <c r="P5" s="87">
        <v>8535</v>
      </c>
      <c r="Q5" s="87">
        <v>11090</v>
      </c>
      <c r="R5" s="87">
        <v>25592</v>
      </c>
      <c r="S5" s="87">
        <v>59778</v>
      </c>
      <c r="T5" s="87">
        <v>99619</v>
      </c>
      <c r="U5" s="83">
        <v>79628</v>
      </c>
      <c r="V5" s="83">
        <v>117936</v>
      </c>
      <c r="W5" s="83">
        <v>188548</v>
      </c>
      <c r="X5" s="87">
        <v>347523</v>
      </c>
      <c r="Y5" s="183">
        <f t="shared" ref="Y5:Y25" si="1">SUM(O5:X5)</f>
        <v>941513</v>
      </c>
    </row>
    <row r="6" spans="1:26" ht="14.25" customHeight="1" x14ac:dyDescent="0.25">
      <c r="A6" s="82" t="s">
        <v>13</v>
      </c>
      <c r="B6" s="82">
        <v>146</v>
      </c>
      <c r="C6" s="83">
        <v>550</v>
      </c>
      <c r="D6" s="83">
        <v>377</v>
      </c>
      <c r="E6" s="83">
        <v>269</v>
      </c>
      <c r="F6" s="83">
        <v>248</v>
      </c>
      <c r="G6" s="83">
        <v>289</v>
      </c>
      <c r="H6" s="83">
        <v>219</v>
      </c>
      <c r="I6" s="83">
        <v>72</v>
      </c>
      <c r="J6" s="83">
        <v>64</v>
      </c>
      <c r="K6" s="83">
        <v>68</v>
      </c>
      <c r="L6" s="83">
        <v>201</v>
      </c>
      <c r="M6" s="183">
        <f t="shared" si="0"/>
        <v>2503</v>
      </c>
      <c r="N6" s="86"/>
      <c r="O6" s="87">
        <v>241</v>
      </c>
      <c r="P6" s="87">
        <v>535</v>
      </c>
      <c r="Q6" s="87">
        <v>646</v>
      </c>
      <c r="R6" s="87">
        <v>952</v>
      </c>
      <c r="S6" s="87">
        <v>2060</v>
      </c>
      <c r="T6" s="87">
        <v>3121</v>
      </c>
      <c r="U6" s="83">
        <v>1707</v>
      </c>
      <c r="V6" s="83">
        <v>2468</v>
      </c>
      <c r="W6" s="83">
        <v>4955</v>
      </c>
      <c r="X6" s="87">
        <v>44923</v>
      </c>
      <c r="Y6" s="183">
        <f t="shared" si="1"/>
        <v>61608</v>
      </c>
    </row>
    <row r="7" spans="1:26" ht="14.25" customHeight="1" x14ac:dyDescent="0.25">
      <c r="A7" s="82" t="s">
        <v>10</v>
      </c>
      <c r="B7" s="82">
        <v>1683</v>
      </c>
      <c r="C7" s="83">
        <v>6708</v>
      </c>
      <c r="D7" s="83">
        <v>5813</v>
      </c>
      <c r="E7" s="83">
        <v>3815</v>
      </c>
      <c r="F7" s="83">
        <v>4979</v>
      </c>
      <c r="G7" s="83">
        <v>6316</v>
      </c>
      <c r="H7" s="83">
        <v>5985</v>
      </c>
      <c r="I7" s="83">
        <v>3125</v>
      </c>
      <c r="J7" s="83">
        <v>3246</v>
      </c>
      <c r="K7" s="83">
        <v>3100</v>
      </c>
      <c r="L7" s="83">
        <v>2123</v>
      </c>
      <c r="M7" s="183">
        <f t="shared" si="0"/>
        <v>46893</v>
      </c>
      <c r="N7" s="86"/>
      <c r="O7" s="87">
        <v>3278</v>
      </c>
      <c r="P7" s="87">
        <v>7989</v>
      </c>
      <c r="Q7" s="87">
        <v>9008</v>
      </c>
      <c r="R7" s="87">
        <v>18916</v>
      </c>
      <c r="S7" s="87">
        <v>44642</v>
      </c>
      <c r="T7" s="87">
        <v>83979</v>
      </c>
      <c r="U7" s="83">
        <v>75645</v>
      </c>
      <c r="V7" s="83">
        <v>124047</v>
      </c>
      <c r="W7" s="83">
        <v>215454</v>
      </c>
      <c r="X7" s="87">
        <v>424027</v>
      </c>
      <c r="Y7" s="183">
        <f t="shared" si="1"/>
        <v>1006985</v>
      </c>
    </row>
    <row r="8" spans="1:26" ht="14.25" customHeight="1" x14ac:dyDescent="0.25">
      <c r="A8" s="82" t="s">
        <v>41</v>
      </c>
      <c r="B8" s="82">
        <v>903</v>
      </c>
      <c r="C8" s="83">
        <v>2900</v>
      </c>
      <c r="D8" s="83">
        <v>2344</v>
      </c>
      <c r="E8" s="83">
        <v>2268</v>
      </c>
      <c r="F8" s="83">
        <v>3588</v>
      </c>
      <c r="G8" s="83">
        <v>4343</v>
      </c>
      <c r="H8" s="83">
        <v>2277</v>
      </c>
      <c r="I8" s="83">
        <v>525</v>
      </c>
      <c r="J8" s="83">
        <v>321</v>
      </c>
      <c r="K8" s="83">
        <v>285</v>
      </c>
      <c r="L8" s="83">
        <v>269</v>
      </c>
      <c r="M8" s="183">
        <f t="shared" si="0"/>
        <v>20023</v>
      </c>
      <c r="N8" s="86"/>
      <c r="O8" s="87">
        <v>1495</v>
      </c>
      <c r="P8" s="87">
        <v>3375</v>
      </c>
      <c r="Q8" s="87">
        <v>5504</v>
      </c>
      <c r="R8" s="87">
        <v>13896</v>
      </c>
      <c r="S8" s="87">
        <v>30241</v>
      </c>
      <c r="T8" s="87">
        <v>30775</v>
      </c>
      <c r="U8" s="83">
        <v>12520</v>
      </c>
      <c r="V8" s="83">
        <v>12326</v>
      </c>
      <c r="W8" s="83">
        <v>20057</v>
      </c>
      <c r="X8" s="87">
        <v>73896</v>
      </c>
      <c r="Y8" s="183">
        <f t="shared" si="1"/>
        <v>204085</v>
      </c>
    </row>
    <row r="9" spans="1:26" ht="14.25" customHeight="1" x14ac:dyDescent="0.25">
      <c r="A9" s="82" t="s">
        <v>42</v>
      </c>
      <c r="B9" s="82">
        <v>410</v>
      </c>
      <c r="C9" s="83">
        <v>5150</v>
      </c>
      <c r="D9" s="83">
        <v>2615</v>
      </c>
      <c r="E9" s="83">
        <v>1540</v>
      </c>
      <c r="F9" s="83">
        <v>1711</v>
      </c>
      <c r="G9" s="83">
        <v>1473</v>
      </c>
      <c r="H9" s="83">
        <v>549</v>
      </c>
      <c r="I9" s="83">
        <v>204</v>
      </c>
      <c r="J9" s="83">
        <v>156</v>
      </c>
      <c r="K9" s="83">
        <v>172</v>
      </c>
      <c r="L9" s="83">
        <v>256</v>
      </c>
      <c r="M9" s="183">
        <f t="shared" si="0"/>
        <v>14236</v>
      </c>
      <c r="N9" s="86"/>
      <c r="O9" s="87">
        <v>2435</v>
      </c>
      <c r="P9" s="87">
        <v>3610</v>
      </c>
      <c r="Q9" s="87">
        <v>3662</v>
      </c>
      <c r="R9" s="87">
        <v>6462</v>
      </c>
      <c r="S9" s="87">
        <v>9933</v>
      </c>
      <c r="T9" s="87">
        <v>7393</v>
      </c>
      <c r="U9" s="83">
        <v>4889</v>
      </c>
      <c r="V9" s="83">
        <v>5889</v>
      </c>
      <c r="W9" s="83">
        <v>12090</v>
      </c>
      <c r="X9" s="87">
        <v>65424</v>
      </c>
      <c r="Y9" s="183">
        <f t="shared" si="1"/>
        <v>121787</v>
      </c>
    </row>
    <row r="10" spans="1:26" ht="14.25" customHeight="1" x14ac:dyDescent="0.25">
      <c r="A10" s="82" t="s">
        <v>34</v>
      </c>
      <c r="B10" s="82">
        <v>923</v>
      </c>
      <c r="C10" s="83">
        <v>10074</v>
      </c>
      <c r="D10" s="83">
        <v>18708</v>
      </c>
      <c r="E10" s="83">
        <v>11591</v>
      </c>
      <c r="F10" s="83">
        <v>12206</v>
      </c>
      <c r="G10" s="83">
        <v>12683</v>
      </c>
      <c r="H10" s="83">
        <v>8413</v>
      </c>
      <c r="I10" s="83">
        <v>3042</v>
      </c>
      <c r="J10" s="83">
        <v>2585</v>
      </c>
      <c r="K10" s="83">
        <v>1789</v>
      </c>
      <c r="L10" s="83">
        <v>1003</v>
      </c>
      <c r="M10" s="183">
        <f t="shared" si="0"/>
        <v>83017</v>
      </c>
      <c r="N10" s="86"/>
      <c r="O10" s="87">
        <v>6045</v>
      </c>
      <c r="P10" s="87">
        <v>26530</v>
      </c>
      <c r="Q10" s="87">
        <v>27780</v>
      </c>
      <c r="R10" s="87">
        <v>46450</v>
      </c>
      <c r="S10" s="87">
        <v>88975</v>
      </c>
      <c r="T10" s="87">
        <v>116874</v>
      </c>
      <c r="U10" s="83">
        <v>73502</v>
      </c>
      <c r="V10" s="83">
        <v>98294</v>
      </c>
      <c r="W10" s="83">
        <v>121252</v>
      </c>
      <c r="X10" s="87">
        <v>229529</v>
      </c>
      <c r="Y10" s="183">
        <f t="shared" si="1"/>
        <v>835231</v>
      </c>
    </row>
    <row r="11" spans="1:26" ht="14.25" customHeight="1" x14ac:dyDescent="0.25">
      <c r="A11" s="82" t="s">
        <v>22</v>
      </c>
      <c r="B11" s="82">
        <v>281</v>
      </c>
      <c r="C11" s="83">
        <v>1723</v>
      </c>
      <c r="D11" s="83">
        <v>2650</v>
      </c>
      <c r="E11" s="83">
        <v>2002</v>
      </c>
      <c r="F11" s="83">
        <v>2449</v>
      </c>
      <c r="G11" s="83">
        <v>2752</v>
      </c>
      <c r="H11" s="83">
        <v>1978</v>
      </c>
      <c r="I11" s="83">
        <v>855</v>
      </c>
      <c r="J11" s="83">
        <v>787</v>
      </c>
      <c r="K11" s="83">
        <v>593</v>
      </c>
      <c r="L11" s="83">
        <v>330</v>
      </c>
      <c r="M11" s="183">
        <f t="shared" si="0"/>
        <v>16400</v>
      </c>
      <c r="N11" s="86"/>
      <c r="O11" s="87">
        <v>885</v>
      </c>
      <c r="P11" s="87">
        <v>3782</v>
      </c>
      <c r="Q11" s="87">
        <v>4834</v>
      </c>
      <c r="R11" s="87">
        <v>9339</v>
      </c>
      <c r="S11" s="87">
        <v>19305</v>
      </c>
      <c r="T11" s="87">
        <v>27717</v>
      </c>
      <c r="U11" s="83">
        <v>20733</v>
      </c>
      <c r="V11" s="83">
        <v>30088</v>
      </c>
      <c r="W11" s="83">
        <v>41246</v>
      </c>
      <c r="X11" s="87">
        <v>66838</v>
      </c>
      <c r="Y11" s="183">
        <f t="shared" si="1"/>
        <v>224767</v>
      </c>
    </row>
    <row r="12" spans="1:26" ht="14.25" customHeight="1" x14ac:dyDescent="0.25">
      <c r="A12" s="82" t="s">
        <v>9</v>
      </c>
      <c r="B12" s="82">
        <v>303</v>
      </c>
      <c r="C12" s="83">
        <v>5764</v>
      </c>
      <c r="D12" s="83">
        <v>2940</v>
      </c>
      <c r="E12" s="83">
        <v>1263</v>
      </c>
      <c r="F12" s="83">
        <v>1088</v>
      </c>
      <c r="G12" s="83">
        <v>796</v>
      </c>
      <c r="H12" s="83">
        <v>399</v>
      </c>
      <c r="I12" s="83">
        <v>121</v>
      </c>
      <c r="J12" s="83">
        <v>81</v>
      </c>
      <c r="K12" s="83">
        <v>80</v>
      </c>
      <c r="L12" s="83">
        <v>38</v>
      </c>
      <c r="M12" s="183">
        <f t="shared" si="0"/>
        <v>12873</v>
      </c>
      <c r="N12" s="86"/>
      <c r="O12" s="87">
        <v>2875</v>
      </c>
      <c r="P12" s="87">
        <v>3942</v>
      </c>
      <c r="Q12" s="87">
        <v>2959</v>
      </c>
      <c r="R12" s="87">
        <v>4044</v>
      </c>
      <c r="S12" s="87">
        <v>5380</v>
      </c>
      <c r="T12" s="87">
        <v>5396</v>
      </c>
      <c r="U12" s="83">
        <v>2850</v>
      </c>
      <c r="V12" s="83">
        <v>3110</v>
      </c>
      <c r="W12" s="83">
        <v>5502</v>
      </c>
      <c r="X12" s="87">
        <v>7866</v>
      </c>
      <c r="Y12" s="183">
        <f t="shared" si="1"/>
        <v>43924</v>
      </c>
    </row>
    <row r="13" spans="1:26" ht="14.25" customHeight="1" x14ac:dyDescent="0.25">
      <c r="A13" s="82" t="s">
        <v>21</v>
      </c>
      <c r="B13" s="82">
        <v>720</v>
      </c>
      <c r="C13" s="83">
        <v>3683</v>
      </c>
      <c r="D13" s="83">
        <v>4909</v>
      </c>
      <c r="E13" s="83">
        <v>4473</v>
      </c>
      <c r="F13" s="83">
        <v>7542</v>
      </c>
      <c r="G13" s="83">
        <v>11091</v>
      </c>
      <c r="H13" s="83">
        <v>9102</v>
      </c>
      <c r="I13" s="83">
        <v>3799</v>
      </c>
      <c r="J13" s="83">
        <v>3722</v>
      </c>
      <c r="K13" s="83">
        <v>3036</v>
      </c>
      <c r="L13" s="83">
        <v>1676</v>
      </c>
      <c r="M13" s="183">
        <f t="shared" si="0"/>
        <v>53753</v>
      </c>
      <c r="N13" s="86"/>
      <c r="O13" s="87">
        <v>1976</v>
      </c>
      <c r="P13" s="87">
        <v>6944</v>
      </c>
      <c r="Q13" s="87">
        <v>10767</v>
      </c>
      <c r="R13" s="87">
        <v>29151</v>
      </c>
      <c r="S13" s="87">
        <v>78607</v>
      </c>
      <c r="T13" s="87">
        <v>127604</v>
      </c>
      <c r="U13" s="83">
        <v>91929</v>
      </c>
      <c r="V13" s="83">
        <v>141523</v>
      </c>
      <c r="W13" s="83">
        <v>208679</v>
      </c>
      <c r="X13" s="87">
        <v>347643</v>
      </c>
      <c r="Y13" s="183">
        <f t="shared" si="1"/>
        <v>1044823</v>
      </c>
    </row>
    <row r="14" spans="1:26" ht="14.25" customHeight="1" x14ac:dyDescent="0.25">
      <c r="A14" s="82" t="s">
        <v>35</v>
      </c>
      <c r="B14" s="82">
        <v>716</v>
      </c>
      <c r="C14" s="83">
        <v>10270</v>
      </c>
      <c r="D14" s="83">
        <v>8102</v>
      </c>
      <c r="E14" s="83">
        <v>5428</v>
      </c>
      <c r="F14" s="83">
        <v>6836</v>
      </c>
      <c r="G14" s="83">
        <v>7880</v>
      </c>
      <c r="H14" s="83">
        <v>5819</v>
      </c>
      <c r="I14" s="83">
        <v>2390</v>
      </c>
      <c r="J14" s="83">
        <v>2110</v>
      </c>
      <c r="K14" s="83">
        <v>1607</v>
      </c>
      <c r="L14" s="83">
        <v>988</v>
      </c>
      <c r="M14" s="183">
        <f t="shared" si="0"/>
        <v>52146</v>
      </c>
      <c r="N14" s="86"/>
      <c r="O14" s="87">
        <v>5315</v>
      </c>
      <c r="P14" s="87">
        <v>11110</v>
      </c>
      <c r="Q14" s="87">
        <v>12933</v>
      </c>
      <c r="R14" s="87">
        <v>26006</v>
      </c>
      <c r="S14" s="87">
        <v>55357</v>
      </c>
      <c r="T14" s="87">
        <v>81182</v>
      </c>
      <c r="U14" s="83">
        <v>57884</v>
      </c>
      <c r="V14" s="83">
        <v>80478</v>
      </c>
      <c r="W14" s="83">
        <v>109840</v>
      </c>
      <c r="X14" s="87">
        <v>200005</v>
      </c>
      <c r="Y14" s="183">
        <f t="shared" si="1"/>
        <v>640110</v>
      </c>
    </row>
    <row r="15" spans="1:26" ht="14.25" customHeight="1" x14ac:dyDescent="0.25">
      <c r="A15" s="82" t="s">
        <v>8</v>
      </c>
      <c r="B15" s="82">
        <v>348</v>
      </c>
      <c r="C15" s="83">
        <v>4450</v>
      </c>
      <c r="D15" s="83">
        <v>4129</v>
      </c>
      <c r="E15" s="83">
        <v>3163</v>
      </c>
      <c r="F15" s="83">
        <v>4092</v>
      </c>
      <c r="G15" s="83">
        <v>4659</v>
      </c>
      <c r="H15" s="83">
        <v>2905</v>
      </c>
      <c r="I15" s="83">
        <v>1125</v>
      </c>
      <c r="J15" s="83">
        <v>967</v>
      </c>
      <c r="K15" s="83">
        <v>720</v>
      </c>
      <c r="L15" s="83">
        <v>398</v>
      </c>
      <c r="M15" s="183">
        <f t="shared" si="0"/>
        <v>26956</v>
      </c>
      <c r="N15" s="86"/>
      <c r="O15" s="87">
        <v>2291</v>
      </c>
      <c r="P15" s="87">
        <v>5780</v>
      </c>
      <c r="Q15" s="87">
        <v>7532</v>
      </c>
      <c r="R15" s="87">
        <v>15648</v>
      </c>
      <c r="S15" s="87">
        <v>32501</v>
      </c>
      <c r="T15" s="87">
        <v>40089</v>
      </c>
      <c r="U15" s="83">
        <v>27177</v>
      </c>
      <c r="V15" s="83">
        <v>36780</v>
      </c>
      <c r="W15" s="83">
        <v>49458</v>
      </c>
      <c r="X15" s="87">
        <v>77912</v>
      </c>
      <c r="Y15" s="183">
        <f t="shared" si="1"/>
        <v>295168</v>
      </c>
    </row>
    <row r="16" spans="1:26" ht="14.25" customHeight="1" x14ac:dyDescent="0.25">
      <c r="A16" s="82" t="s">
        <v>36</v>
      </c>
      <c r="B16" s="82">
        <v>382</v>
      </c>
      <c r="C16" s="83">
        <v>3129</v>
      </c>
      <c r="D16" s="83">
        <v>4840</v>
      </c>
      <c r="E16" s="83">
        <v>4354</v>
      </c>
      <c r="F16" s="83">
        <v>5754</v>
      </c>
      <c r="G16" s="83">
        <v>6352</v>
      </c>
      <c r="H16" s="83">
        <v>4094</v>
      </c>
      <c r="I16" s="83">
        <v>1559</v>
      </c>
      <c r="J16" s="83">
        <v>1493</v>
      </c>
      <c r="K16" s="83">
        <v>1143</v>
      </c>
      <c r="L16" s="83">
        <v>700</v>
      </c>
      <c r="M16" s="183">
        <f t="shared" si="0"/>
        <v>33800</v>
      </c>
      <c r="N16" s="86"/>
      <c r="O16" s="87">
        <v>1696</v>
      </c>
      <c r="P16" s="87">
        <v>6974</v>
      </c>
      <c r="Q16" s="87">
        <v>10460</v>
      </c>
      <c r="R16" s="87">
        <v>22066</v>
      </c>
      <c r="S16" s="87">
        <v>44486</v>
      </c>
      <c r="T16" s="87">
        <v>56663</v>
      </c>
      <c r="U16" s="83">
        <v>37789</v>
      </c>
      <c r="V16" s="83">
        <v>56957</v>
      </c>
      <c r="W16" s="83">
        <v>79789</v>
      </c>
      <c r="X16" s="87">
        <v>139485</v>
      </c>
      <c r="Y16" s="183">
        <f t="shared" si="1"/>
        <v>456365</v>
      </c>
    </row>
    <row r="17" spans="1:25" ht="14.25" customHeight="1" x14ac:dyDescent="0.25">
      <c r="A17" s="82" t="s">
        <v>7</v>
      </c>
      <c r="B17" s="82">
        <v>662</v>
      </c>
      <c r="C17" s="83">
        <v>14216</v>
      </c>
      <c r="D17" s="83">
        <v>12044</v>
      </c>
      <c r="E17" s="83">
        <v>8039</v>
      </c>
      <c r="F17" s="83">
        <v>9180</v>
      </c>
      <c r="G17" s="83">
        <v>9747</v>
      </c>
      <c r="H17" s="83">
        <v>5836</v>
      </c>
      <c r="I17" s="83">
        <v>2275</v>
      </c>
      <c r="J17" s="83">
        <v>1946</v>
      </c>
      <c r="K17" s="83">
        <v>1471</v>
      </c>
      <c r="L17" s="83">
        <v>912</v>
      </c>
      <c r="M17" s="183">
        <f t="shared" si="0"/>
        <v>66328</v>
      </c>
      <c r="N17" s="86"/>
      <c r="O17" s="87">
        <v>7423</v>
      </c>
      <c r="P17" s="87">
        <v>16559</v>
      </c>
      <c r="Q17" s="87">
        <v>18938</v>
      </c>
      <c r="R17" s="87">
        <v>34473</v>
      </c>
      <c r="S17" s="87">
        <v>67132</v>
      </c>
      <c r="T17" s="87">
        <v>79866</v>
      </c>
      <c r="U17" s="83">
        <v>54816</v>
      </c>
      <c r="V17" s="83">
        <v>73880</v>
      </c>
      <c r="W17" s="83">
        <v>100578</v>
      </c>
      <c r="X17" s="87">
        <v>221449</v>
      </c>
      <c r="Y17" s="183">
        <f t="shared" si="1"/>
        <v>675114</v>
      </c>
    </row>
    <row r="18" spans="1:25" ht="14.25" customHeight="1" x14ac:dyDescent="0.25">
      <c r="A18" s="82" t="s">
        <v>6</v>
      </c>
      <c r="B18" s="82">
        <v>231</v>
      </c>
      <c r="C18" s="83">
        <v>7994</v>
      </c>
      <c r="D18" s="83">
        <v>8246</v>
      </c>
      <c r="E18" s="83">
        <v>6327</v>
      </c>
      <c r="F18" s="83">
        <v>7365</v>
      </c>
      <c r="G18" s="83">
        <v>7543</v>
      </c>
      <c r="H18" s="83">
        <v>3765</v>
      </c>
      <c r="I18" s="83">
        <v>1137</v>
      </c>
      <c r="J18" s="83">
        <v>797</v>
      </c>
      <c r="K18" s="83">
        <v>578</v>
      </c>
      <c r="L18" s="83">
        <v>533</v>
      </c>
      <c r="M18" s="183">
        <f t="shared" si="0"/>
        <v>44516</v>
      </c>
      <c r="N18" s="86"/>
      <c r="O18" s="87">
        <v>4301</v>
      </c>
      <c r="P18" s="87">
        <v>11670</v>
      </c>
      <c r="Q18" s="87">
        <v>15183</v>
      </c>
      <c r="R18" s="87">
        <v>27989</v>
      </c>
      <c r="S18" s="87">
        <v>51862</v>
      </c>
      <c r="T18" s="87">
        <v>51335</v>
      </c>
      <c r="U18" s="83">
        <v>27150</v>
      </c>
      <c r="V18" s="83">
        <v>30206</v>
      </c>
      <c r="W18" s="83">
        <v>39676</v>
      </c>
      <c r="X18" s="87">
        <v>155353</v>
      </c>
      <c r="Y18" s="183">
        <f t="shared" si="1"/>
        <v>414725</v>
      </c>
    </row>
    <row r="19" spans="1:25" ht="14.25" customHeight="1" x14ac:dyDescent="0.25">
      <c r="A19" s="82" t="s">
        <v>37</v>
      </c>
      <c r="B19" s="82">
        <v>110</v>
      </c>
      <c r="C19" s="83">
        <v>2433</v>
      </c>
      <c r="D19" s="83">
        <v>2598</v>
      </c>
      <c r="E19" s="83">
        <v>1913</v>
      </c>
      <c r="F19" s="83">
        <v>2711</v>
      </c>
      <c r="G19" s="83">
        <v>3609</v>
      </c>
      <c r="H19" s="83">
        <v>2591</v>
      </c>
      <c r="I19" s="83">
        <v>1025</v>
      </c>
      <c r="J19" s="83">
        <v>724</v>
      </c>
      <c r="K19" s="83">
        <v>399</v>
      </c>
      <c r="L19" s="83">
        <v>120</v>
      </c>
      <c r="M19" s="183">
        <f t="shared" si="0"/>
        <v>18233</v>
      </c>
      <c r="N19" s="86"/>
      <c r="O19" s="87">
        <v>1188</v>
      </c>
      <c r="P19" s="87">
        <v>3716</v>
      </c>
      <c r="Q19" s="87">
        <v>4619</v>
      </c>
      <c r="R19" s="87">
        <v>10415</v>
      </c>
      <c r="S19" s="87">
        <v>25667</v>
      </c>
      <c r="T19" s="87">
        <v>36136</v>
      </c>
      <c r="U19" s="83">
        <v>24869</v>
      </c>
      <c r="V19" s="83">
        <v>27385</v>
      </c>
      <c r="W19" s="83">
        <v>26716</v>
      </c>
      <c r="X19" s="87">
        <v>22929</v>
      </c>
      <c r="Y19" s="183">
        <f t="shared" si="1"/>
        <v>183640</v>
      </c>
    </row>
    <row r="20" spans="1:25" ht="14.25" customHeight="1" x14ac:dyDescent="0.25">
      <c r="A20" s="82" t="s">
        <v>5</v>
      </c>
      <c r="B20" s="82">
        <v>275</v>
      </c>
      <c r="C20" s="83">
        <v>19676</v>
      </c>
      <c r="D20" s="83">
        <v>15699</v>
      </c>
      <c r="E20" s="83">
        <v>9595</v>
      </c>
      <c r="F20" s="83">
        <v>10912</v>
      </c>
      <c r="G20" s="83">
        <v>11711</v>
      </c>
      <c r="H20" s="83">
        <v>6614</v>
      </c>
      <c r="I20" s="83">
        <v>2132</v>
      </c>
      <c r="J20" s="83">
        <v>1514</v>
      </c>
      <c r="K20" s="83">
        <v>843</v>
      </c>
      <c r="L20" s="83">
        <v>382</v>
      </c>
      <c r="M20" s="183">
        <f t="shared" si="0"/>
        <v>79353</v>
      </c>
      <c r="N20" s="86"/>
      <c r="O20" s="87">
        <v>10640</v>
      </c>
      <c r="P20" s="87">
        <v>21676</v>
      </c>
      <c r="Q20" s="87">
        <v>22992</v>
      </c>
      <c r="R20" s="87">
        <v>41608</v>
      </c>
      <c r="S20" s="87">
        <v>81391</v>
      </c>
      <c r="T20" s="87">
        <v>90268</v>
      </c>
      <c r="U20" s="83">
        <v>51254</v>
      </c>
      <c r="V20" s="83">
        <v>56593</v>
      </c>
      <c r="W20" s="83">
        <v>57101</v>
      </c>
      <c r="X20" s="87">
        <v>82022</v>
      </c>
      <c r="Y20" s="183">
        <f t="shared" si="1"/>
        <v>515545</v>
      </c>
    </row>
    <row r="21" spans="1:25" ht="14.25" customHeight="1" x14ac:dyDescent="0.25">
      <c r="A21" s="82" t="s">
        <v>38</v>
      </c>
      <c r="B21" s="82">
        <v>180</v>
      </c>
      <c r="C21" s="83">
        <v>54507</v>
      </c>
      <c r="D21" s="83">
        <v>47970</v>
      </c>
      <c r="E21" s="83">
        <v>22048</v>
      </c>
      <c r="F21" s="83">
        <v>19954</v>
      </c>
      <c r="G21" s="83">
        <v>19277</v>
      </c>
      <c r="H21" s="83">
        <v>13196</v>
      </c>
      <c r="I21" s="83">
        <v>5393</v>
      </c>
      <c r="J21" s="83">
        <v>4625</v>
      </c>
      <c r="K21" s="83">
        <v>2989</v>
      </c>
      <c r="L21" s="83">
        <v>1291</v>
      </c>
      <c r="M21" s="183">
        <f t="shared" si="0"/>
        <v>191430</v>
      </c>
      <c r="N21" s="86"/>
      <c r="O21" s="87">
        <v>33599</v>
      </c>
      <c r="P21" s="87">
        <v>66339</v>
      </c>
      <c r="Q21" s="87">
        <v>52518</v>
      </c>
      <c r="R21" s="87">
        <v>75396</v>
      </c>
      <c r="S21" s="87">
        <v>134245</v>
      </c>
      <c r="T21" s="87">
        <v>182228</v>
      </c>
      <c r="U21" s="83">
        <v>130023</v>
      </c>
      <c r="V21" s="83">
        <v>175774</v>
      </c>
      <c r="W21" s="83">
        <v>201601</v>
      </c>
      <c r="X21" s="87">
        <v>236491</v>
      </c>
      <c r="Y21" s="183">
        <f t="shared" si="1"/>
        <v>1288214</v>
      </c>
    </row>
    <row r="22" spans="1:25" ht="14.25" customHeight="1" x14ac:dyDescent="0.25">
      <c r="A22" s="82" t="s">
        <v>4</v>
      </c>
      <c r="B22" s="82">
        <v>94</v>
      </c>
      <c r="C22" s="83">
        <v>4951</v>
      </c>
      <c r="D22" s="83">
        <v>4870</v>
      </c>
      <c r="E22" s="83">
        <v>3898</v>
      </c>
      <c r="F22" s="83">
        <v>4715</v>
      </c>
      <c r="G22" s="83">
        <v>5755</v>
      </c>
      <c r="H22" s="83">
        <v>4133</v>
      </c>
      <c r="I22" s="83">
        <v>1815</v>
      </c>
      <c r="J22" s="83">
        <v>1676</v>
      </c>
      <c r="K22" s="83">
        <v>1278</v>
      </c>
      <c r="L22" s="83">
        <v>644</v>
      </c>
      <c r="M22" s="183">
        <f t="shared" si="0"/>
        <v>33829</v>
      </c>
      <c r="N22" s="86"/>
      <c r="O22" s="87">
        <v>2548</v>
      </c>
      <c r="P22" s="87">
        <v>6903</v>
      </c>
      <c r="Q22" s="87">
        <v>9377</v>
      </c>
      <c r="R22" s="87">
        <v>18136</v>
      </c>
      <c r="S22" s="87">
        <v>40575</v>
      </c>
      <c r="T22" s="87">
        <v>58073</v>
      </c>
      <c r="U22" s="83">
        <v>43761</v>
      </c>
      <c r="V22" s="83">
        <v>64361</v>
      </c>
      <c r="W22" s="83">
        <v>87092</v>
      </c>
      <c r="X22" s="87">
        <v>131049</v>
      </c>
      <c r="Y22" s="183">
        <f t="shared" si="1"/>
        <v>461875</v>
      </c>
    </row>
    <row r="23" spans="1:25" ht="14.25" customHeight="1" x14ac:dyDescent="0.25">
      <c r="A23" s="82" t="s">
        <v>3</v>
      </c>
      <c r="B23" s="82">
        <v>313</v>
      </c>
      <c r="C23" s="83">
        <v>29655</v>
      </c>
      <c r="D23" s="83">
        <v>23931</v>
      </c>
      <c r="E23" s="83">
        <v>11432</v>
      </c>
      <c r="F23" s="83">
        <v>11006</v>
      </c>
      <c r="G23" s="83">
        <v>9143</v>
      </c>
      <c r="H23" s="83">
        <v>5023</v>
      </c>
      <c r="I23" s="83">
        <v>1903</v>
      </c>
      <c r="J23" s="83">
        <v>1528</v>
      </c>
      <c r="K23" s="83">
        <v>1080</v>
      </c>
      <c r="L23" s="83">
        <v>524</v>
      </c>
      <c r="M23" s="183">
        <f t="shared" si="0"/>
        <v>95538</v>
      </c>
      <c r="N23" s="86"/>
      <c r="O23" s="87">
        <v>18071</v>
      </c>
      <c r="P23" s="87">
        <v>33026</v>
      </c>
      <c r="Q23" s="87">
        <v>27240</v>
      </c>
      <c r="R23" s="87">
        <v>41762</v>
      </c>
      <c r="S23" s="87">
        <v>62685</v>
      </c>
      <c r="T23" s="87">
        <v>69180</v>
      </c>
      <c r="U23" s="83">
        <v>45971</v>
      </c>
      <c r="V23" s="83">
        <v>57880</v>
      </c>
      <c r="W23" s="83">
        <v>73485</v>
      </c>
      <c r="X23" s="87">
        <v>113776</v>
      </c>
      <c r="Y23" s="183">
        <f t="shared" si="1"/>
        <v>543076</v>
      </c>
    </row>
    <row r="24" spans="1:25" ht="14.25" customHeight="1" x14ac:dyDescent="0.25">
      <c r="A24" s="82" t="s">
        <v>2</v>
      </c>
      <c r="B24" s="82">
        <v>724</v>
      </c>
      <c r="C24" s="83">
        <v>27626</v>
      </c>
      <c r="D24" s="83">
        <v>25787</v>
      </c>
      <c r="E24" s="83">
        <v>17277</v>
      </c>
      <c r="F24" s="83">
        <v>20421</v>
      </c>
      <c r="G24" s="83">
        <v>20934</v>
      </c>
      <c r="H24" s="83">
        <v>13801</v>
      </c>
      <c r="I24" s="83">
        <v>5752</v>
      </c>
      <c r="J24" s="83">
        <v>4973</v>
      </c>
      <c r="K24" s="83">
        <v>3542</v>
      </c>
      <c r="L24" s="83">
        <v>1579</v>
      </c>
      <c r="M24" s="183">
        <f t="shared" si="0"/>
        <v>142416</v>
      </c>
      <c r="N24" s="86"/>
      <c r="O24" s="87">
        <v>15503</v>
      </c>
      <c r="P24" s="87">
        <v>36239</v>
      </c>
      <c r="Q24" s="87">
        <v>41468</v>
      </c>
      <c r="R24" s="87">
        <v>77960</v>
      </c>
      <c r="S24" s="87">
        <v>146351</v>
      </c>
      <c r="T24" s="87">
        <v>192254</v>
      </c>
      <c r="U24" s="83">
        <v>139256</v>
      </c>
      <c r="V24" s="83">
        <v>189320</v>
      </c>
      <c r="W24" s="83">
        <v>239918</v>
      </c>
      <c r="X24" s="87">
        <v>263856</v>
      </c>
      <c r="Y24" s="183">
        <f t="shared" si="1"/>
        <v>1342125</v>
      </c>
    </row>
    <row r="25" spans="1:25" ht="14.25" customHeight="1" x14ac:dyDescent="0.25">
      <c r="A25" s="82" t="s">
        <v>1</v>
      </c>
      <c r="B25" s="82">
        <v>1666</v>
      </c>
      <c r="C25" s="83">
        <v>6427</v>
      </c>
      <c r="D25" s="83">
        <v>5094</v>
      </c>
      <c r="E25" s="83">
        <v>3077</v>
      </c>
      <c r="F25" s="83">
        <v>3903</v>
      </c>
      <c r="G25" s="83">
        <v>5303</v>
      </c>
      <c r="H25" s="83">
        <v>5718</v>
      </c>
      <c r="I25" s="83">
        <v>3582</v>
      </c>
      <c r="J25" s="83">
        <v>4769</v>
      </c>
      <c r="K25" s="83">
        <v>4963</v>
      </c>
      <c r="L25" s="83">
        <v>2575</v>
      </c>
      <c r="M25" s="183">
        <f t="shared" si="0"/>
        <v>47077</v>
      </c>
      <c r="N25" s="86"/>
      <c r="O25" s="87">
        <v>3284</v>
      </c>
      <c r="P25" s="87">
        <v>6865</v>
      </c>
      <c r="Q25" s="87">
        <v>7293</v>
      </c>
      <c r="R25" s="87">
        <v>14842</v>
      </c>
      <c r="S25" s="87">
        <v>37622</v>
      </c>
      <c r="T25" s="87">
        <v>81463</v>
      </c>
      <c r="U25" s="83">
        <v>87165</v>
      </c>
      <c r="V25" s="83">
        <v>184043</v>
      </c>
      <c r="W25" s="83">
        <v>342573</v>
      </c>
      <c r="X25" s="87">
        <v>469533</v>
      </c>
      <c r="Y25" s="183">
        <f t="shared" si="1"/>
        <v>1234683</v>
      </c>
    </row>
    <row r="26" spans="1:25" ht="15" customHeight="1" x14ac:dyDescent="0.25">
      <c r="A26" s="75" t="s">
        <v>23</v>
      </c>
      <c r="B26" s="76">
        <f t="shared" ref="B26:M26" si="2">SUM(B5:B25)</f>
        <v>12499</v>
      </c>
      <c r="C26" s="76">
        <f t="shared" si="2"/>
        <v>228481</v>
      </c>
      <c r="D26" s="76">
        <f t="shared" si="2"/>
        <v>209662</v>
      </c>
      <c r="E26" s="76">
        <f t="shared" si="2"/>
        <v>128381</v>
      </c>
      <c r="F26" s="76">
        <f t="shared" si="2"/>
        <v>147320</v>
      </c>
      <c r="G26" s="76">
        <f t="shared" si="2"/>
        <v>160133</v>
      </c>
      <c r="H26" s="76">
        <f t="shared" si="2"/>
        <v>109545</v>
      </c>
      <c r="I26" s="76">
        <f t="shared" si="2"/>
        <v>45118</v>
      </c>
      <c r="J26" s="76">
        <f t="shared" si="2"/>
        <v>41167</v>
      </c>
      <c r="K26" s="76">
        <f t="shared" si="2"/>
        <v>32487</v>
      </c>
      <c r="L26" s="76">
        <f t="shared" si="2"/>
        <v>18230</v>
      </c>
      <c r="M26" s="76">
        <f t="shared" si="2"/>
        <v>1133023</v>
      </c>
      <c r="N26" s="76"/>
      <c r="O26" s="76">
        <f t="shared" ref="O26:Y26" si="3">SUM(O5:O25)</f>
        <v>128353</v>
      </c>
      <c r="P26" s="76">
        <f t="shared" si="3"/>
        <v>292099</v>
      </c>
      <c r="Q26" s="76">
        <f t="shared" si="3"/>
        <v>306803</v>
      </c>
      <c r="R26" s="76">
        <f t="shared" si="3"/>
        <v>561103</v>
      </c>
      <c r="S26" s="76">
        <f t="shared" si="3"/>
        <v>1118795</v>
      </c>
      <c r="T26" s="76">
        <f t="shared" si="3"/>
        <v>1521215</v>
      </c>
      <c r="U26" s="76">
        <f t="shared" si="3"/>
        <v>1090518</v>
      </c>
      <c r="V26" s="76">
        <f t="shared" si="3"/>
        <v>1569338</v>
      </c>
      <c r="W26" s="76">
        <f t="shared" si="3"/>
        <v>2225610</v>
      </c>
      <c r="X26" s="76">
        <f t="shared" si="3"/>
        <v>3721529</v>
      </c>
      <c r="Y26" s="76">
        <f t="shared" si="3"/>
        <v>12535363</v>
      </c>
    </row>
    <row r="27" spans="1:25" ht="15" customHeight="1" x14ac:dyDescent="0.25">
      <c r="A27" s="75" t="s">
        <v>228</v>
      </c>
      <c r="B27" s="77">
        <f t="shared" ref="B27:M27" si="4">+B28+B29</f>
        <v>6798</v>
      </c>
      <c r="C27" s="77">
        <f t="shared" si="4"/>
        <v>43147</v>
      </c>
      <c r="D27" s="77">
        <f t="shared" si="4"/>
        <v>46352</v>
      </c>
      <c r="E27" s="77">
        <f t="shared" si="4"/>
        <v>31830</v>
      </c>
      <c r="F27" s="77">
        <f t="shared" si="4"/>
        <v>40471</v>
      </c>
      <c r="G27" s="77">
        <f t="shared" si="4"/>
        <v>48220</v>
      </c>
      <c r="H27" s="77">
        <f t="shared" si="4"/>
        <v>36050</v>
      </c>
      <c r="I27" s="77">
        <f t="shared" si="4"/>
        <v>15030</v>
      </c>
      <c r="J27" s="77">
        <f t="shared" si="4"/>
        <v>14045</v>
      </c>
      <c r="K27" s="77">
        <f t="shared" si="4"/>
        <v>11874</v>
      </c>
      <c r="L27" s="77">
        <f t="shared" si="4"/>
        <v>7584</v>
      </c>
      <c r="M27" s="77">
        <f t="shared" si="4"/>
        <v>301401</v>
      </c>
      <c r="N27" s="77"/>
      <c r="O27" s="77">
        <f t="shared" ref="O27:Y27" si="5">+O28+O29</f>
        <v>22494</v>
      </c>
      <c r="P27" s="77">
        <f t="shared" si="5"/>
        <v>65242</v>
      </c>
      <c r="Q27" s="77">
        <f t="shared" si="5"/>
        <v>76250</v>
      </c>
      <c r="R27" s="77">
        <f t="shared" si="5"/>
        <v>154802</v>
      </c>
      <c r="S27" s="77">
        <f t="shared" si="5"/>
        <v>338921</v>
      </c>
      <c r="T27" s="77">
        <f t="shared" si="5"/>
        <v>502478</v>
      </c>
      <c r="U27" s="77">
        <f t="shared" si="5"/>
        <v>363403</v>
      </c>
      <c r="V27" s="77">
        <f t="shared" si="5"/>
        <v>535681</v>
      </c>
      <c r="W27" s="77">
        <f t="shared" si="5"/>
        <v>817783</v>
      </c>
      <c r="X27" s="77">
        <f t="shared" si="5"/>
        <v>1607669</v>
      </c>
      <c r="Y27" s="77">
        <f t="shared" si="5"/>
        <v>4484723</v>
      </c>
    </row>
    <row r="28" spans="1:25" ht="15" customHeight="1" x14ac:dyDescent="0.25">
      <c r="A28" s="78" t="s">
        <v>229</v>
      </c>
      <c r="B28" s="79">
        <f t="shared" ref="B28:M28" si="6">+B5+B6+B7+B12</f>
        <v>3561</v>
      </c>
      <c r="C28" s="79">
        <f t="shared" si="6"/>
        <v>19617</v>
      </c>
      <c r="D28" s="79">
        <f t="shared" si="6"/>
        <v>15126</v>
      </c>
      <c r="E28" s="79">
        <f t="shared" si="6"/>
        <v>9956</v>
      </c>
      <c r="F28" s="79">
        <f t="shared" si="6"/>
        <v>12975</v>
      </c>
      <c r="G28" s="79">
        <f t="shared" si="6"/>
        <v>15878</v>
      </c>
      <c r="H28" s="79">
        <f t="shared" si="6"/>
        <v>13731</v>
      </c>
      <c r="I28" s="79">
        <f t="shared" si="6"/>
        <v>6605</v>
      </c>
      <c r="J28" s="79">
        <f t="shared" si="6"/>
        <v>6474</v>
      </c>
      <c r="K28" s="79">
        <f t="shared" si="6"/>
        <v>5999</v>
      </c>
      <c r="L28" s="79">
        <f t="shared" si="6"/>
        <v>4050</v>
      </c>
      <c r="M28" s="79">
        <f t="shared" si="6"/>
        <v>113972</v>
      </c>
      <c r="N28" s="79"/>
      <c r="O28" s="79">
        <f t="shared" ref="O28:Y28" si="7">+O5+O6+O7+O12</f>
        <v>9658</v>
      </c>
      <c r="P28" s="79">
        <f t="shared" si="7"/>
        <v>21001</v>
      </c>
      <c r="Q28" s="79">
        <f t="shared" si="7"/>
        <v>23703</v>
      </c>
      <c r="R28" s="79">
        <f t="shared" si="7"/>
        <v>49504</v>
      </c>
      <c r="S28" s="79">
        <f t="shared" si="7"/>
        <v>111860</v>
      </c>
      <c r="T28" s="79">
        <f t="shared" si="7"/>
        <v>192115</v>
      </c>
      <c r="U28" s="79">
        <f t="shared" si="7"/>
        <v>159830</v>
      </c>
      <c r="V28" s="79">
        <f t="shared" si="7"/>
        <v>247561</v>
      </c>
      <c r="W28" s="79">
        <f t="shared" si="7"/>
        <v>414459</v>
      </c>
      <c r="X28" s="79">
        <f t="shared" si="7"/>
        <v>824339</v>
      </c>
      <c r="Y28" s="79">
        <f t="shared" si="7"/>
        <v>2054030</v>
      </c>
    </row>
    <row r="29" spans="1:25" ht="15" customHeight="1" x14ac:dyDescent="0.25">
      <c r="A29" s="78" t="s">
        <v>230</v>
      </c>
      <c r="B29" s="79">
        <f t="shared" ref="B29:M29" si="8">+B8+B9+B10+B11+B13</f>
        <v>3237</v>
      </c>
      <c r="C29" s="79">
        <f t="shared" si="8"/>
        <v>23530</v>
      </c>
      <c r="D29" s="79">
        <f t="shared" si="8"/>
        <v>31226</v>
      </c>
      <c r="E29" s="79">
        <f t="shared" si="8"/>
        <v>21874</v>
      </c>
      <c r="F29" s="79">
        <f t="shared" si="8"/>
        <v>27496</v>
      </c>
      <c r="G29" s="79">
        <f t="shared" si="8"/>
        <v>32342</v>
      </c>
      <c r="H29" s="79">
        <f t="shared" si="8"/>
        <v>22319</v>
      </c>
      <c r="I29" s="79">
        <f t="shared" si="8"/>
        <v>8425</v>
      </c>
      <c r="J29" s="79">
        <f t="shared" si="8"/>
        <v>7571</v>
      </c>
      <c r="K29" s="79">
        <f t="shared" si="8"/>
        <v>5875</v>
      </c>
      <c r="L29" s="79">
        <f t="shared" si="8"/>
        <v>3534</v>
      </c>
      <c r="M29" s="79">
        <f t="shared" si="8"/>
        <v>187429</v>
      </c>
      <c r="N29" s="79"/>
      <c r="O29" s="79">
        <f t="shared" ref="O29:Y29" si="9">+O8+O9+O10+O11+O13</f>
        <v>12836</v>
      </c>
      <c r="P29" s="79">
        <f t="shared" si="9"/>
        <v>44241</v>
      </c>
      <c r="Q29" s="79">
        <f t="shared" si="9"/>
        <v>52547</v>
      </c>
      <c r="R29" s="79">
        <f t="shared" si="9"/>
        <v>105298</v>
      </c>
      <c r="S29" s="79">
        <f t="shared" si="9"/>
        <v>227061</v>
      </c>
      <c r="T29" s="79">
        <f t="shared" si="9"/>
        <v>310363</v>
      </c>
      <c r="U29" s="79">
        <f t="shared" si="9"/>
        <v>203573</v>
      </c>
      <c r="V29" s="79">
        <f t="shared" si="9"/>
        <v>288120</v>
      </c>
      <c r="W29" s="79">
        <f t="shared" si="9"/>
        <v>403324</v>
      </c>
      <c r="X29" s="79">
        <f t="shared" si="9"/>
        <v>783330</v>
      </c>
      <c r="Y29" s="79">
        <f t="shared" si="9"/>
        <v>2430693</v>
      </c>
    </row>
    <row r="30" spans="1:25" ht="15" customHeight="1" x14ac:dyDescent="0.25">
      <c r="A30" s="75" t="s">
        <v>39</v>
      </c>
      <c r="B30" s="77">
        <f t="shared" ref="B30:M30" si="10">+B14+B15+B16+B17</f>
        <v>2108</v>
      </c>
      <c r="C30" s="77">
        <f t="shared" si="10"/>
        <v>32065</v>
      </c>
      <c r="D30" s="77">
        <f t="shared" si="10"/>
        <v>29115</v>
      </c>
      <c r="E30" s="77">
        <f t="shared" si="10"/>
        <v>20984</v>
      </c>
      <c r="F30" s="77">
        <f t="shared" si="10"/>
        <v>25862</v>
      </c>
      <c r="G30" s="77">
        <f t="shared" si="10"/>
        <v>28638</v>
      </c>
      <c r="H30" s="77">
        <f t="shared" si="10"/>
        <v>18654</v>
      </c>
      <c r="I30" s="77">
        <f t="shared" si="10"/>
        <v>7349</v>
      </c>
      <c r="J30" s="77">
        <f t="shared" si="10"/>
        <v>6516</v>
      </c>
      <c r="K30" s="77">
        <f t="shared" si="10"/>
        <v>4941</v>
      </c>
      <c r="L30" s="77">
        <f t="shared" si="10"/>
        <v>2998</v>
      </c>
      <c r="M30" s="77">
        <f t="shared" si="10"/>
        <v>179230</v>
      </c>
      <c r="N30" s="77"/>
      <c r="O30" s="77">
        <f t="shared" ref="O30:Y30" si="11">+O14+O15+O16+O17</f>
        <v>16725</v>
      </c>
      <c r="P30" s="77">
        <f t="shared" si="11"/>
        <v>40423</v>
      </c>
      <c r="Q30" s="77">
        <f t="shared" si="11"/>
        <v>49863</v>
      </c>
      <c r="R30" s="77">
        <f t="shared" si="11"/>
        <v>98193</v>
      </c>
      <c r="S30" s="77">
        <f t="shared" si="11"/>
        <v>199476</v>
      </c>
      <c r="T30" s="77">
        <f t="shared" si="11"/>
        <v>257800</v>
      </c>
      <c r="U30" s="77">
        <f t="shared" si="11"/>
        <v>177666</v>
      </c>
      <c r="V30" s="77">
        <f t="shared" si="11"/>
        <v>248095</v>
      </c>
      <c r="W30" s="77">
        <f t="shared" si="11"/>
        <v>339665</v>
      </c>
      <c r="X30" s="77">
        <f t="shared" si="11"/>
        <v>638851</v>
      </c>
      <c r="Y30" s="77">
        <f t="shared" si="11"/>
        <v>2066757</v>
      </c>
    </row>
    <row r="31" spans="1:25" ht="15" customHeight="1" x14ac:dyDescent="0.25">
      <c r="A31" s="75" t="s">
        <v>231</v>
      </c>
      <c r="B31" s="77">
        <f t="shared" ref="B31:M31" si="12">+B32+B33</f>
        <v>3593</v>
      </c>
      <c r="C31" s="77">
        <f t="shared" si="12"/>
        <v>153269</v>
      </c>
      <c r="D31" s="77">
        <f t="shared" si="12"/>
        <v>134195</v>
      </c>
      <c r="E31" s="77">
        <f t="shared" si="12"/>
        <v>75567</v>
      </c>
      <c r="F31" s="77">
        <f t="shared" si="12"/>
        <v>80987</v>
      </c>
      <c r="G31" s="77">
        <f t="shared" si="12"/>
        <v>83275</v>
      </c>
      <c r="H31" s="77">
        <f t="shared" si="12"/>
        <v>54841</v>
      </c>
      <c r="I31" s="77">
        <f t="shared" si="12"/>
        <v>22739</v>
      </c>
      <c r="J31" s="77">
        <f t="shared" si="12"/>
        <v>20606</v>
      </c>
      <c r="K31" s="77">
        <f t="shared" si="12"/>
        <v>15672</v>
      </c>
      <c r="L31" s="77">
        <f t="shared" si="12"/>
        <v>7648</v>
      </c>
      <c r="M31" s="77">
        <f t="shared" si="12"/>
        <v>652392</v>
      </c>
      <c r="N31" s="77"/>
      <c r="O31" s="77">
        <f t="shared" ref="O31:Y31" si="13">+O32+O33</f>
        <v>89134</v>
      </c>
      <c r="P31" s="77">
        <f t="shared" si="13"/>
        <v>186434</v>
      </c>
      <c r="Q31" s="77">
        <f t="shared" si="13"/>
        <v>180690</v>
      </c>
      <c r="R31" s="77">
        <f t="shared" si="13"/>
        <v>308108</v>
      </c>
      <c r="S31" s="77">
        <f t="shared" si="13"/>
        <v>580398</v>
      </c>
      <c r="T31" s="77">
        <f t="shared" si="13"/>
        <v>760937</v>
      </c>
      <c r="U31" s="77">
        <f t="shared" si="13"/>
        <v>549449</v>
      </c>
      <c r="V31" s="77">
        <f t="shared" si="13"/>
        <v>785562</v>
      </c>
      <c r="W31" s="77">
        <f t="shared" si="13"/>
        <v>1068162</v>
      </c>
      <c r="X31" s="77">
        <f t="shared" si="13"/>
        <v>1475009</v>
      </c>
      <c r="Y31" s="77">
        <f t="shared" si="13"/>
        <v>5983883</v>
      </c>
    </row>
    <row r="32" spans="1:25" ht="15" customHeight="1" x14ac:dyDescent="0.25">
      <c r="A32" s="78" t="s">
        <v>59</v>
      </c>
      <c r="B32" s="79">
        <f t="shared" ref="B32:M32" si="14">+B18+B19+B20+B21+B22+B23</f>
        <v>1203</v>
      </c>
      <c r="C32" s="79">
        <f t="shared" si="14"/>
        <v>119216</v>
      </c>
      <c r="D32" s="79">
        <f t="shared" si="14"/>
        <v>103314</v>
      </c>
      <c r="E32" s="79">
        <f t="shared" si="14"/>
        <v>55213</v>
      </c>
      <c r="F32" s="79">
        <f t="shared" si="14"/>
        <v>56663</v>
      </c>
      <c r="G32" s="79">
        <f t="shared" si="14"/>
        <v>57038</v>
      </c>
      <c r="H32" s="79">
        <f t="shared" si="14"/>
        <v>35322</v>
      </c>
      <c r="I32" s="79">
        <f t="shared" si="14"/>
        <v>13405</v>
      </c>
      <c r="J32" s="79">
        <f t="shared" si="14"/>
        <v>10864</v>
      </c>
      <c r="K32" s="79">
        <f t="shared" si="14"/>
        <v>7167</v>
      </c>
      <c r="L32" s="79">
        <f t="shared" si="14"/>
        <v>3494</v>
      </c>
      <c r="M32" s="79">
        <f t="shared" si="14"/>
        <v>462899</v>
      </c>
      <c r="N32" s="79"/>
      <c r="O32" s="79">
        <f t="shared" ref="O32:Y32" si="15">+O18+O19+O20+O21+O22+O23</f>
        <v>70347</v>
      </c>
      <c r="P32" s="79">
        <f t="shared" si="15"/>
        <v>143330</v>
      </c>
      <c r="Q32" s="79">
        <f t="shared" si="15"/>
        <v>131929</v>
      </c>
      <c r="R32" s="79">
        <f t="shared" si="15"/>
        <v>215306</v>
      </c>
      <c r="S32" s="79">
        <f t="shared" si="15"/>
        <v>396425</v>
      </c>
      <c r="T32" s="79">
        <f t="shared" si="15"/>
        <v>487220</v>
      </c>
      <c r="U32" s="79">
        <f t="shared" si="15"/>
        <v>323028</v>
      </c>
      <c r="V32" s="79">
        <f t="shared" si="15"/>
        <v>412199</v>
      </c>
      <c r="W32" s="79">
        <f t="shared" si="15"/>
        <v>485671</v>
      </c>
      <c r="X32" s="79">
        <f t="shared" si="15"/>
        <v>741620</v>
      </c>
      <c r="Y32" s="79">
        <f t="shared" si="15"/>
        <v>3407075</v>
      </c>
    </row>
    <row r="33" spans="1:25" ht="11.5" x14ac:dyDescent="0.25">
      <c r="A33" s="80" t="s">
        <v>60</v>
      </c>
      <c r="B33" s="81">
        <f t="shared" ref="B33:M33" si="16">+B24+B25</f>
        <v>2390</v>
      </c>
      <c r="C33" s="81">
        <f t="shared" si="16"/>
        <v>34053</v>
      </c>
      <c r="D33" s="81">
        <f t="shared" si="16"/>
        <v>30881</v>
      </c>
      <c r="E33" s="81">
        <f t="shared" si="16"/>
        <v>20354</v>
      </c>
      <c r="F33" s="81">
        <f t="shared" si="16"/>
        <v>24324</v>
      </c>
      <c r="G33" s="81">
        <f t="shared" si="16"/>
        <v>26237</v>
      </c>
      <c r="H33" s="81">
        <f t="shared" si="16"/>
        <v>19519</v>
      </c>
      <c r="I33" s="81">
        <f t="shared" si="16"/>
        <v>9334</v>
      </c>
      <c r="J33" s="81">
        <f t="shared" si="16"/>
        <v>9742</v>
      </c>
      <c r="K33" s="81">
        <f t="shared" si="16"/>
        <v>8505</v>
      </c>
      <c r="L33" s="81">
        <f t="shared" si="16"/>
        <v>4154</v>
      </c>
      <c r="M33" s="81">
        <f t="shared" si="16"/>
        <v>189493</v>
      </c>
      <c r="N33" s="81"/>
      <c r="O33" s="81">
        <f t="shared" ref="O33:Y33" si="17">+O24+O25</f>
        <v>18787</v>
      </c>
      <c r="P33" s="81">
        <f t="shared" si="17"/>
        <v>43104</v>
      </c>
      <c r="Q33" s="81">
        <f t="shared" si="17"/>
        <v>48761</v>
      </c>
      <c r="R33" s="81">
        <f t="shared" si="17"/>
        <v>92802</v>
      </c>
      <c r="S33" s="81">
        <f t="shared" si="17"/>
        <v>183973</v>
      </c>
      <c r="T33" s="81">
        <f t="shared" si="17"/>
        <v>273717</v>
      </c>
      <c r="U33" s="81">
        <f t="shared" si="17"/>
        <v>226421</v>
      </c>
      <c r="V33" s="81">
        <f t="shared" si="17"/>
        <v>373363</v>
      </c>
      <c r="W33" s="81">
        <f t="shared" si="17"/>
        <v>582491</v>
      </c>
      <c r="X33" s="81">
        <f t="shared" si="17"/>
        <v>733389</v>
      </c>
      <c r="Y33" s="81">
        <f t="shared" si="17"/>
        <v>2576808</v>
      </c>
    </row>
  </sheetData>
  <mergeCells count="4">
    <mergeCell ref="A1:Y1"/>
    <mergeCell ref="O2:Y2"/>
    <mergeCell ref="A3:A4"/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41</vt:i4>
      </vt:variant>
      <vt:variant>
        <vt:lpstr>Intervalli denominati</vt:lpstr>
      </vt:variant>
      <vt:variant>
        <vt:i4>21</vt:i4>
      </vt:variant>
    </vt:vector>
  </HeadingPairs>
  <TitlesOfParts>
    <vt:vector size="62" baseType="lpstr">
      <vt:lpstr>Indice</vt:lpstr>
      <vt:lpstr>Tab01</vt:lpstr>
      <vt:lpstr>Tab02</vt:lpstr>
      <vt:lpstr>Tab03</vt:lpstr>
      <vt:lpstr>Tab04</vt:lpstr>
      <vt:lpstr>Tab05</vt:lpstr>
      <vt:lpstr>Tab06</vt:lpstr>
      <vt:lpstr>Tab 07</vt:lpstr>
      <vt:lpstr>Tab08</vt:lpstr>
      <vt:lpstr>Tab 09</vt:lpstr>
      <vt:lpstr>Tab 10</vt:lpstr>
      <vt:lpstr>Tab 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'Tab 07'!Area_stampa</vt:lpstr>
      <vt:lpstr>'Tab 09'!Area_stampa</vt:lpstr>
      <vt:lpstr>'Tab01'!Area_stampa</vt:lpstr>
      <vt:lpstr>'Tab02'!Area_stampa</vt:lpstr>
      <vt:lpstr>'Tab04'!Area_stampa</vt:lpstr>
      <vt:lpstr>'Tab22'!Area_stampa</vt:lpstr>
      <vt:lpstr>'Tab24'!Area_stampa</vt:lpstr>
      <vt:lpstr>'Tab25'!Area_stampa</vt:lpstr>
      <vt:lpstr>'Tab26'!Area_stampa</vt:lpstr>
      <vt:lpstr>'Tab27'!Area_stampa</vt:lpstr>
      <vt:lpstr>'Tab30'!Area_stampa</vt:lpstr>
      <vt:lpstr>'Tab31'!Area_stampa</vt:lpstr>
      <vt:lpstr>'Tab32'!Area_stampa</vt:lpstr>
      <vt:lpstr>'Tab33'!Area_stampa</vt:lpstr>
      <vt:lpstr>'Tab34'!Area_stampa</vt:lpstr>
      <vt:lpstr>'Tab35'!Area_stampa</vt:lpstr>
      <vt:lpstr>'Tab36'!Area_stampa</vt:lpstr>
      <vt:lpstr>'Tab37'!Area_stampa</vt:lpstr>
      <vt:lpstr>'Tab38'!Area_stampa</vt:lpstr>
      <vt:lpstr>'Tab39'!Area_stampa</vt:lpstr>
      <vt:lpstr>'Tab40'!Area_stampa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vmoretti</dc:creator>
  <cp:lastModifiedBy>Michela</cp:lastModifiedBy>
  <cp:lastPrinted>2011-07-01T14:53:30Z</cp:lastPrinted>
  <dcterms:created xsi:type="dcterms:W3CDTF">2011-06-30T14:24:50Z</dcterms:created>
  <dcterms:modified xsi:type="dcterms:W3CDTF">2022-08-08T10:57:23Z</dcterms:modified>
</cp:coreProperties>
</file>