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a.rinaldi\Downloads\"/>
    </mc:Choice>
  </mc:AlternateContent>
  <xr:revisionPtr revIDLastSave="0" documentId="13_ncr:1_{023348DF-97F5-460B-A912-5BBBB19E151F}" xr6:coauthVersionLast="47" xr6:coauthVersionMax="47" xr10:uidLastSave="{00000000-0000-0000-0000-000000000000}"/>
  <bookViews>
    <workbookView xWindow="23880" yWindow="-120" windowWidth="29040" windowHeight="15720" activeTab="3" xr2:uid="{00000000-000D-0000-FFFF-FFFF00000000}"/>
  </bookViews>
  <sheets>
    <sheet name="SR1" sheetId="34" r:id="rId1"/>
    <sheet name="SR2" sheetId="35" r:id="rId2"/>
    <sheet name="SR3" sheetId="36" r:id="rId3"/>
    <sheet name="SR4" sheetId="25" r:id="rId4"/>
    <sheet name="SR5" sheetId="37" r:id="rId5"/>
    <sheet name="SR5 bis" sheetId="39" r:id="rId6"/>
    <sheet name="SR6" sheetId="42" r:id="rId7"/>
    <sheet name="SR7" sheetId="31" r:id="rId8"/>
    <sheet name="SR8" sheetId="32" r:id="rId9"/>
    <sheet name="SR9" sheetId="33" r:id="rId10"/>
    <sheet name="Dati" sheetId="20" state="hidden" r:id="rId11"/>
  </sheets>
  <definedNames>
    <definedName name="_xlnm.Print_Area" localSheetId="0">'SR1'!$A$1:$D$28</definedName>
    <definedName name="_xlnm.Print_Area" localSheetId="1">'SR2'!$A$1:$I$27</definedName>
    <definedName name="_xlnm.Print_Area" localSheetId="2">'SR3'!$A$1:$K$10</definedName>
    <definedName name="_xlnm.Print_Area" localSheetId="3">'SR4'!$A$1:$I$27</definedName>
    <definedName name="_xlnm.Print_Area" localSheetId="4">'SR5'!$A$1:$M$30</definedName>
    <definedName name="_xlnm.Print_Area" localSheetId="5">'SR5 bis'!$A$1:$M$20</definedName>
    <definedName name="_xlnm.Print_Area" localSheetId="6">'SR6'!$A$1:$M$26</definedName>
    <definedName name="_xlnm.Print_Area" localSheetId="8">'SR8'!$A$1:$A$10</definedName>
    <definedName name="_xlnm.Print_Area" localSheetId="9">'SR9'!$A$1:$A$8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5" l="1"/>
  <c r="L6" i="42"/>
  <c r="J6" i="42"/>
  <c r="H6" i="42"/>
  <c r="L6" i="39"/>
  <c r="J6" i="39"/>
  <c r="F6" i="39"/>
  <c r="L6" i="37"/>
  <c r="J6" i="37"/>
  <c r="F6" i="37"/>
  <c r="H8" i="37"/>
  <c r="G6" i="42" l="1"/>
  <c r="F4" i="42"/>
  <c r="L16" i="42"/>
  <c r="J16" i="42"/>
  <c r="H14" i="39"/>
  <c r="I11" i="39"/>
  <c r="I12" i="39"/>
  <c r="I10" i="39"/>
  <c r="I11" i="37"/>
  <c r="G11" i="42" s="1"/>
  <c r="I12" i="37"/>
  <c r="G12" i="42" s="1"/>
  <c r="I13" i="37"/>
  <c r="G13" i="42" s="1"/>
  <c r="I10" i="37"/>
  <c r="G10" i="42" s="1"/>
  <c r="H17" i="37"/>
  <c r="F17" i="42" s="1"/>
  <c r="F12" i="25"/>
  <c r="G12" i="25" s="1"/>
  <c r="E13" i="25"/>
  <c r="E11" i="25"/>
  <c r="E10" i="25"/>
  <c r="E9" i="25"/>
  <c r="E8" i="25"/>
  <c r="E7" i="25"/>
  <c r="F5" i="25"/>
  <c r="G5" i="25" s="1"/>
  <c r="F2" i="39"/>
  <c r="J15" i="42" l="1"/>
  <c r="J20" i="42" s="1"/>
  <c r="L15" i="42"/>
  <c r="L20" i="42" s="1"/>
  <c r="H13" i="37"/>
  <c r="F13" i="42" s="1"/>
  <c r="H12" i="37"/>
  <c r="F12" i="42" s="1"/>
  <c r="H11" i="37"/>
  <c r="F11" i="42" s="1"/>
  <c r="H10" i="37"/>
  <c r="F10" i="42" s="1"/>
  <c r="F8" i="42"/>
  <c r="H15" i="42" l="1"/>
  <c r="H16" i="42"/>
  <c r="G26" i="25"/>
  <c r="H20" i="42" l="1"/>
  <c r="H9" i="37" l="1"/>
  <c r="F9" i="42" s="1"/>
  <c r="G13" i="25"/>
  <c r="G11" i="25"/>
  <c r="G10" i="25"/>
  <c r="F13" i="39"/>
  <c r="F15" i="39" s="1"/>
  <c r="F18" i="39" s="1"/>
  <c r="H5" i="39"/>
  <c r="H5" i="37"/>
  <c r="H6" i="37" s="1"/>
  <c r="I5" i="35"/>
  <c r="I6" i="35"/>
  <c r="I7" i="35"/>
  <c r="I8" i="35"/>
  <c r="I9" i="35"/>
  <c r="I19" i="35"/>
  <c r="I20" i="35"/>
  <c r="I21" i="35"/>
  <c r="I22" i="35"/>
  <c r="H25" i="35" s="1"/>
  <c r="I23" i="35"/>
  <c r="G4" i="25"/>
  <c r="G7" i="25"/>
  <c r="G8" i="25"/>
  <c r="G9" i="25"/>
  <c r="H6" i="39" l="1"/>
  <c r="H13" i="39" s="1"/>
  <c r="J13" i="39"/>
  <c r="J15" i="39" s="1"/>
  <c r="J19" i="39" s="1"/>
  <c r="L13" i="39"/>
  <c r="L15" i="39" s="1"/>
  <c r="L19" i="39" s="1"/>
  <c r="F16" i="37"/>
  <c r="D8" i="37"/>
  <c r="E17" i="25" s="1"/>
  <c r="L15" i="37"/>
  <c r="L16" i="37"/>
  <c r="J15" i="37"/>
  <c r="J16" i="37"/>
  <c r="F6" i="42"/>
  <c r="D8" i="42" s="1"/>
  <c r="F5" i="42"/>
  <c r="E12" i="39"/>
  <c r="E11" i="39"/>
  <c r="E10" i="39"/>
  <c r="E9" i="39"/>
  <c r="E8" i="39"/>
  <c r="H12" i="39"/>
  <c r="H16" i="39"/>
  <c r="E23" i="37"/>
  <c r="H10" i="39"/>
  <c r="H8" i="39"/>
  <c r="H9" i="39"/>
  <c r="H11" i="39"/>
  <c r="I26" i="35"/>
  <c r="E8" i="37"/>
  <c r="F17" i="25" s="1"/>
  <c r="E9" i="37"/>
  <c r="F18" i="25" s="1"/>
  <c r="E10" i="37"/>
  <c r="F19" i="25" s="1"/>
  <c r="E11" i="37"/>
  <c r="F20" i="25" s="1"/>
  <c r="E12" i="37"/>
  <c r="F21" i="25" s="1"/>
  <c r="E13" i="37"/>
  <c r="F22" i="25" s="1"/>
  <c r="G14" i="25"/>
  <c r="I12" i="35"/>
  <c r="H11" i="35"/>
  <c r="L25" i="37"/>
  <c r="L21" i="37" l="1"/>
  <c r="H15" i="39"/>
  <c r="G18" i="25"/>
  <c r="G21" i="25"/>
  <c r="G20" i="25"/>
  <c r="G17" i="25"/>
  <c r="G22" i="25"/>
  <c r="G19" i="25"/>
  <c r="L21" i="42"/>
  <c r="L22" i="42"/>
  <c r="H21" i="42"/>
  <c r="H22" i="42"/>
  <c r="J21" i="37"/>
  <c r="H16" i="37"/>
  <c r="F16" i="42" s="1"/>
  <c r="H18" i="37"/>
  <c r="F18" i="42" s="1"/>
  <c r="E8" i="42"/>
  <c r="E9" i="42"/>
  <c r="E10" i="42"/>
  <c r="E13" i="42"/>
  <c r="E11" i="42"/>
  <c r="E12" i="42"/>
  <c r="J25" i="37"/>
  <c r="F25" i="37"/>
  <c r="J21" i="42"/>
  <c r="J22" i="42"/>
  <c r="H17" i="39"/>
  <c r="F14" i="37"/>
  <c r="L26" i="37"/>
  <c r="J26" i="37"/>
  <c r="H19" i="37" l="1"/>
  <c r="F19" i="42" s="1"/>
  <c r="H18" i="39"/>
  <c r="G27" i="25"/>
  <c r="L20" i="39"/>
  <c r="J20" i="39"/>
  <c r="H14" i="37"/>
  <c r="F15" i="37"/>
  <c r="F20" i="37" s="1"/>
  <c r="F24" i="37" s="1"/>
  <c r="G23" i="25"/>
  <c r="H15" i="37" l="1"/>
  <c r="H20" i="37" s="1"/>
  <c r="F20" i="42" s="1"/>
  <c r="F14" i="42"/>
  <c r="F15" i="42" s="1"/>
  <c r="F26" i="37"/>
  <c r="J22" i="37" l="1"/>
  <c r="L22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a.doronzo</author>
  </authors>
  <commentList>
    <comment ref="D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A.V.:</t>
        </r>
        <r>
          <rPr>
            <sz val="9"/>
            <color indexed="81"/>
            <rFont val="Tahoma"/>
            <family val="2"/>
          </rPr>
          <t xml:space="preserve">
Previsto incremento solo per punteggio &gt;2.
In caso di non applicabilità del protocollo ITACA Puglia lasciare la cella vuota.</t>
        </r>
      </text>
    </comment>
  </commentList>
</comments>
</file>

<file path=xl/sharedStrings.xml><?xml version="1.0" encoding="utf-8"?>
<sst xmlns="http://schemas.openxmlformats.org/spreadsheetml/2006/main" count="474" uniqueCount="272">
  <si>
    <t xml:space="preserve"> </t>
  </si>
  <si>
    <t>DATA</t>
  </si>
  <si>
    <t>LEGGE</t>
  </si>
  <si>
    <t>PROGETTO</t>
  </si>
  <si>
    <t>n. alloggi</t>
  </si>
  <si>
    <t>vani utili</t>
  </si>
  <si>
    <t>vani convenzionali</t>
  </si>
  <si>
    <t>Su  (Sup. utile)</t>
  </si>
  <si>
    <t>pertin. alloggio</t>
  </si>
  <si>
    <t>pertin. org. abit.</t>
  </si>
  <si>
    <t>Aggiudi-</t>
  </si>
  <si>
    <t>Ribasso</t>
  </si>
  <si>
    <t>Inizio</t>
  </si>
  <si>
    <t>Durata</t>
  </si>
  <si>
    <t>Ultimaz.</t>
  </si>
  <si>
    <t>Cert.</t>
  </si>
  <si>
    <t>cazione</t>
  </si>
  <si>
    <t>lavori</t>
  </si>
  <si>
    <t>contrat.</t>
  </si>
  <si>
    <t>effett.</t>
  </si>
  <si>
    <t>collaudo</t>
  </si>
  <si>
    <t>sosp.</t>
  </si>
  <si>
    <t>prorog.</t>
  </si>
  <si>
    <t>(data)</t>
  </si>
  <si>
    <t>(gg)</t>
  </si>
  <si>
    <t xml:space="preserve"> di progetto</t>
  </si>
  <si>
    <t xml:space="preserve"> eventuali variazioni</t>
  </si>
  <si>
    <t>% IVA</t>
  </si>
  <si>
    <t>Snr</t>
  </si>
  <si>
    <t>OPERE</t>
  </si>
  <si>
    <t>da 13 a 24</t>
  </si>
  <si>
    <t>da 25 a 36</t>
  </si>
  <si>
    <t>da 37 a 50</t>
  </si>
  <si>
    <t>da 51 a 100</t>
  </si>
  <si>
    <t>alloggi simplex</t>
  </si>
  <si>
    <t>alloggi duplex</t>
  </si>
  <si>
    <t>altri</t>
  </si>
  <si>
    <t>plurifamiliari</t>
  </si>
  <si>
    <t>unifamiliari</t>
  </si>
  <si>
    <t>isolato</t>
  </si>
  <si>
    <t>a schiera</t>
  </si>
  <si>
    <t>a ballatoio</t>
  </si>
  <si>
    <t>a corridoio</t>
  </si>
  <si>
    <t>in linea</t>
  </si>
  <si>
    <t>altro</t>
  </si>
  <si>
    <t>a gradoni</t>
  </si>
  <si>
    <t>a corte</t>
  </si>
  <si>
    <t>a torre</t>
  </si>
  <si>
    <t>tradizionale</t>
  </si>
  <si>
    <t>tradizionale evoluto</t>
  </si>
  <si>
    <t>industrializzato</t>
  </si>
  <si>
    <t>prefabbricato</t>
  </si>
  <si>
    <t>dirette</t>
  </si>
  <si>
    <t>con plinti</t>
  </si>
  <si>
    <t>con travi rovesce</t>
  </si>
  <si>
    <t>a platea</t>
  </si>
  <si>
    <t>centralizzato</t>
  </si>
  <si>
    <t>singolo</t>
  </si>
  <si>
    <t>gasolio</t>
  </si>
  <si>
    <t>gas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</si>
  <si>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</si>
  <si>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</si>
  <si>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</si>
  <si>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</si>
  <si>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</si>
  <si>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</si>
  <si>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</si>
  <si>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</si>
  <si>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</si>
  <si>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</si>
  <si>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DICHIARAZIONI</t>
  </si>
  <si>
    <t>&gt; 101</t>
  </si>
  <si>
    <t>3.a</t>
  </si>
  <si>
    <t>4.a</t>
  </si>
  <si>
    <t>4.b</t>
  </si>
  <si>
    <t>4.c</t>
  </si>
  <si>
    <t>Oneri per lo smaltimento di rifiuti speciali</t>
  </si>
  <si>
    <t>Spese tecniche e generali</t>
  </si>
  <si>
    <t>% max</t>
  </si>
  <si>
    <t>% utiliz.</t>
  </si>
  <si>
    <t>Accantonamento per imprevisti</t>
  </si>
  <si>
    <t>Oneri smaltimento rifiuti speciali</t>
  </si>
  <si>
    <t>Prospezioni geognostiche, indagini BOB e archeologiche, rilievi e saggi</t>
  </si>
  <si>
    <t>Spese per indagini relative alla qualità energetica e sostenibilità</t>
  </si>
  <si>
    <t xml:space="preserve">TOTALE      </t>
  </si>
  <si>
    <t>Qualità ambientale del progetto Punteggio sostenibilità ambientale:   2&lt;p≤ 5</t>
  </si>
  <si>
    <t>INFORMAZIONI  INERENTI  LA  COMPILAZIONE  DEL  QTE NELLE VARIE FASI</t>
  </si>
  <si>
    <t>Fasi</t>
  </si>
  <si>
    <t>Data</t>
  </si>
  <si>
    <t>Generalità e qualifica del compilatore</t>
  </si>
  <si>
    <t>Firma del compilatore</t>
  </si>
  <si>
    <t>Aggiudicazione</t>
  </si>
  <si>
    <t>Stato finale</t>
  </si>
  <si>
    <t>Collaudo</t>
  </si>
  <si>
    <t>REGIONE PUGLIA</t>
  </si>
  <si>
    <t>PROVINCIA ...</t>
  </si>
  <si>
    <t>COMUNE …</t>
  </si>
  <si>
    <t>LOCALITA'/VIA …</t>
  </si>
  <si>
    <t>approvato con ______ del ____</t>
  </si>
  <si>
    <t>N. ______ del ____</t>
  </si>
  <si>
    <t>ATTO N.</t>
  </si>
  <si>
    <t>IMPORTO</t>
  </si>
  <si>
    <t>SI</t>
  </si>
  <si>
    <t>NO</t>
  </si>
  <si>
    <t>Spese per indagini specifiche per la qualità energetica e di sostenibilità ambientale degli edifici</t>
  </si>
  <si>
    <t>%</t>
  </si>
  <si>
    <t>firma</t>
  </si>
  <si>
    <t>parcheggi scoperti e aree esterne di pertinenza del lotto</t>
  </si>
  <si>
    <t>Sc = Su + Snr (all. + org. ab.) + Sp</t>
  </si>
  <si>
    <t>Sc (sup. complessiva)</t>
  </si>
  <si>
    <r>
      <rPr>
        <sz val="10"/>
        <rFont val="Calibri"/>
        <family val="2"/>
      </rPr>
      <t>≤</t>
    </r>
    <r>
      <rPr>
        <sz val="10"/>
        <rFont val="Calibri"/>
        <family val="2"/>
      </rPr>
      <t xml:space="preserve"> 45% Su =</t>
    </r>
  </si>
  <si>
    <t>Sp (sup. parcheggi)</t>
  </si>
  <si>
    <t>&gt; 95,00 m²</t>
  </si>
  <si>
    <r>
      <rPr>
        <b/>
        <sz val="8"/>
        <rFont val="Calibri"/>
        <family val="2"/>
      </rPr>
      <t>≤</t>
    </r>
    <r>
      <rPr>
        <b/>
        <sz val="8.8000000000000007"/>
        <rFont val="Calibri"/>
        <family val="2"/>
      </rPr>
      <t xml:space="preserve"> </t>
    </r>
    <r>
      <rPr>
        <b/>
        <sz val="8"/>
        <rFont val="Calibri"/>
        <family val="2"/>
      </rPr>
      <t>46,00 m²</t>
    </r>
  </si>
  <si>
    <t>FASI</t>
  </si>
  <si>
    <t>Forma appalto</t>
  </si>
  <si>
    <t>%
utilizzata</t>
  </si>
  <si>
    <t>3.d</t>
  </si>
  <si>
    <t>3.c</t>
  </si>
  <si>
    <t>3.b</t>
  </si>
  <si>
    <t>2.a</t>
  </si>
  <si>
    <t>Differenziale di costo connesso alla qualità aggiuntiva</t>
  </si>
  <si>
    <t>Il Sottoscritto ________, nato a ________ e residente in ________, nella qualità di Rappresentante Legale del ________, dichiara sotto la propria responsabilità:
- che tutte le notizie fornite e i dati progettuali indicati nel presente quandro tecnico-economico corrispondono al vero;
- di autorizzare l'Ente Regione a effettuare tutte le indagini tecniche e amministrative ritenute necessarie sia in fase istruttoria che dopo l'eventale concessione dei contributi.
_____, lì _______
Firma apposta ai sensi dell'art. 47 del DPR 445/2000 ____________________________</t>
  </si>
  <si>
    <r>
      <t xml:space="preserve">da compilare in relazione alla fase di </t>
    </r>
    <r>
      <rPr>
        <b/>
        <sz val="12"/>
        <rFont val="MS Sans Serif"/>
        <family val="2"/>
      </rPr>
      <t>variante in corso d'opera</t>
    </r>
  </si>
  <si>
    <r>
      <t xml:space="preserve">da compilare in relazione alla fase di </t>
    </r>
    <r>
      <rPr>
        <b/>
        <sz val="12"/>
        <rFont val="MS Sans Serif"/>
        <family val="2"/>
      </rPr>
      <t>aggiudicazione</t>
    </r>
  </si>
  <si>
    <r>
      <t xml:space="preserve">da compilare in relazione alla fase di </t>
    </r>
    <r>
      <rPr>
        <b/>
        <sz val="12"/>
        <rFont val="MS Sans Serif"/>
        <family val="2"/>
      </rPr>
      <t>progettazione</t>
    </r>
  </si>
  <si>
    <r>
      <t xml:space="preserve">da compilare all </t>
    </r>
    <r>
      <rPr>
        <b/>
        <sz val="12"/>
        <rFont val="MS Sans Serif"/>
        <family val="2"/>
      </rPr>
      <t>termine del collaudo</t>
    </r>
  </si>
  <si>
    <r>
      <t>da compilare all'</t>
    </r>
    <r>
      <rPr>
        <b/>
        <sz val="12"/>
        <rFont val="MS Sans Serif"/>
        <family val="2"/>
      </rPr>
      <t>ultimazione dei lavori</t>
    </r>
  </si>
  <si>
    <t>Condizioni tecniche aggiuntive</t>
  </si>
  <si>
    <t>3.e</t>
  </si>
  <si>
    <t>Prospezioni geognostiche, indagini, rilievi e saggi</t>
  </si>
  <si>
    <t>4.d</t>
  </si>
  <si>
    <t>4.e</t>
  </si>
  <si>
    <t>4.f</t>
  </si>
  <si>
    <t>fonti rinnovabili</t>
  </si>
  <si>
    <t>su pali</t>
  </si>
  <si>
    <t>a grandi elementi</t>
  </si>
  <si>
    <t>n. di piani adibiti ad alloggio</t>
  </si>
  <si>
    <t>n. piani complessivi</t>
  </si>
  <si>
    <t>&lt; 12 alloggi</t>
  </si>
  <si>
    <t>indice di utilizzaz. fondiaria (mc/mq)</t>
  </si>
  <si>
    <t>indice di fabbric. fondiaria (mc/mq)</t>
  </si>
  <si>
    <t>A &gt; 500.000 mq</t>
  </si>
  <si>
    <t>aree per servizi (mq)</t>
  </si>
  <si>
    <t>100.000 mq &lt; A ≤ 500.000 mq</t>
  </si>
  <si>
    <t>spazi per parcheggi (mq)</t>
  </si>
  <si>
    <t>30.000 mq &lt; A ≤ 100.000 mq</t>
  </si>
  <si>
    <t>spazi per strade e piazze (mq)</t>
  </si>
  <si>
    <t>10.000 mq &lt; A ≤ 30.000 mq</t>
  </si>
  <si>
    <t>spazi verdi attrezzati (mq)</t>
  </si>
  <si>
    <t xml:space="preserve"> A ≤ 10.000 mq</t>
  </si>
  <si>
    <t>valore</t>
  </si>
  <si>
    <t>X</t>
  </si>
  <si>
    <t>Presenza di un numero di alloggi di piccolo taglio, con superficie utile compresa tra mq 45 e mq 60, superiore al 50% del totale degli alloggi</t>
  </si>
  <si>
    <t>Punteggio ITACA</t>
  </si>
  <si>
    <t>data</t>
  </si>
  <si>
    <t xml:space="preserve">N. …... del …... </t>
  </si>
  <si>
    <t xml:space="preserve">ONERI COMPLEMENTARI </t>
  </si>
  <si>
    <t>COLLAUDO</t>
  </si>
  <si>
    <t>STATO FINALE</t>
  </si>
  <si>
    <t>AGGIUDICAZIONE</t>
  </si>
  <si>
    <t>verifica limiti 
max di costo</t>
  </si>
  <si>
    <t>Oneri allacciamenti ai pubblici servizi</t>
  </si>
  <si>
    <t>VARIANTE 1</t>
  </si>
  <si>
    <t>VARIANTE 2</t>
  </si>
  <si>
    <t>SOMME A DISPOSIZIONE</t>
  </si>
  <si>
    <t>IMPORTO OPERE (A)</t>
  </si>
  <si>
    <t>IMPORTO SOMME A DISPOSZIONE (B)</t>
  </si>
  <si>
    <t xml:space="preserve">COSTO BASE DI REALIZZAZIONE TECNICA INCREMENTATO (C.B.i.REC.) </t>
  </si>
  <si>
    <t>2.b</t>
  </si>
  <si>
    <t>Altezza virtuale, calcolata ai sensi dell’art. 43, lettera a) della Legge n. 457/1978, è superiore o uguale a metri 4,5 e/o quando il rapporto mq lordo/mq netto è superiore a 1,2</t>
  </si>
  <si>
    <t>Demolizioni di superfetazioni o in generale per demolizioni e dismissioni di utenze in casi di ristrutturazione edilizia</t>
  </si>
  <si>
    <t>Particolari difficoltà di accessibilità, attrezzatura di cantiere e di trasporto dei materiali o comunque per lavorazioni particolarmente onerose</t>
  </si>
  <si>
    <t>Immobili residenziali recuperati con adeguamento alla normativa per il superamento delle barriere architettoniche, al fine di garantire la visitabilità di tutti gli alloggi e l’accessibilità ad almeno il 20%</t>
  </si>
  <si>
    <t>3.f</t>
  </si>
  <si>
    <t>3.g</t>
  </si>
  <si>
    <t>Intervento in zona sottoposta a vincolo ex L. 1497/39 o per edificio vincolato ai sensi del D. Lgs. n. 42/2004</t>
  </si>
  <si>
    <t xml:space="preserve">COSTO DI REALIZZAZIONE TECNICA  (C.R.Rec.)  </t>
  </si>
  <si>
    <t>COSTO DI REALIZZAZIONE TECNICA (C.R.Rec.)</t>
  </si>
  <si>
    <t xml:space="preserve"> COSTO  TOTALE DELL' INTERVENTO  (C.T.Rec.)</t>
  </si>
  <si>
    <t>C.R.Rec./Sc</t>
  </si>
  <si>
    <t>C.T.Rec./Sc</t>
  </si>
  <si>
    <t>SI/NO</t>
  </si>
  <si>
    <t>IMPORTO FINANZIAMENTO DISPONIBILE (rif. Q7)</t>
  </si>
  <si>
    <t>Area totale di intervento (A)</t>
  </si>
  <si>
    <t>Utilizzazione area</t>
  </si>
  <si>
    <t>Dati dimensionali</t>
  </si>
  <si>
    <t>Caratteristiche tipologiche alloggi</t>
  </si>
  <si>
    <t>Caratteristiche aggregative</t>
  </si>
  <si>
    <t>Indici</t>
  </si>
  <si>
    <t>Volume f.t. (v.p.p.)</t>
  </si>
  <si>
    <t>Superficie utile (S.U.)</t>
  </si>
  <si>
    <t>Altezza virtuale (Volume f.t./Su)</t>
  </si>
  <si>
    <t>Coefficiente dispersione termica</t>
  </si>
  <si>
    <t>Sistema costruttivo</t>
  </si>
  <si>
    <t>Fondazioni</t>
  </si>
  <si>
    <t>Impianto termico</t>
  </si>
  <si>
    <t>C.R.Rec. ≤</t>
  </si>
  <si>
    <t>C.T.Rec.≤</t>
  </si>
  <si>
    <t>5.a</t>
  </si>
  <si>
    <t>Recupero con acquisizione immobili</t>
  </si>
  <si>
    <t>Acquisizione immobili (ACQU.)</t>
  </si>
  <si>
    <t>≤</t>
  </si>
  <si>
    <t>Acquisizione immobili</t>
  </si>
  <si>
    <t xml:space="preserve">   DATI metrici</t>
  </si>
  <si>
    <r>
      <t>SUPERFICIE alloggi</t>
    </r>
    <r>
      <rPr>
        <b/>
        <sz val="8"/>
        <rFont val="Calibri"/>
        <family val="2"/>
      </rPr>
      <t/>
    </r>
  </si>
  <si>
    <t xml:space="preserve">&gt; 46,00 m² </t>
  </si>
  <si>
    <t>&gt; 60,00 m²</t>
  </si>
  <si>
    <t>&gt; 70,00 m²</t>
  </si>
  <si>
    <t>≤ 60,00 m²</t>
  </si>
  <si>
    <t>≤ 70,00 m²</t>
  </si>
  <si>
    <t>≤ 95,00 m²</t>
  </si>
  <si>
    <t>DATI CONTRATTUALI</t>
  </si>
  <si>
    <t>Aumento</t>
  </si>
  <si>
    <t xml:space="preserve">COSTO TOTALE solo recupero (C.T.Rec.)     </t>
  </si>
  <si>
    <t xml:space="preserve">COSTO TOTALE recupero con acquisizione alloggi (C.T.Rec. + ACQU.)     </t>
  </si>
  <si>
    <t>Q1 Localizzazione</t>
  </si>
  <si>
    <t>Q2 Dati di progetto</t>
  </si>
  <si>
    <t>Q3 Dati di finanziamento</t>
  </si>
  <si>
    <r>
      <t xml:space="preserve">Q4 </t>
    </r>
    <r>
      <rPr>
        <b/>
        <sz val="14"/>
        <rFont val="Calibri"/>
        <family val="2"/>
      </rPr>
      <t>bis Dati metrici e parametrici a collaudo approvato</t>
    </r>
  </si>
  <si>
    <r>
      <t xml:space="preserve">Q5 </t>
    </r>
    <r>
      <rPr>
        <b/>
        <sz val="14"/>
        <rFont val="Calibri"/>
        <family val="2"/>
      </rPr>
      <t>Dati procedurali e tempi</t>
    </r>
  </si>
  <si>
    <t xml:space="preserve"> Q6 Articolazione complessiva dei costi del recupero del patrimonio</t>
  </si>
  <si>
    <t xml:space="preserve"> Q7 Quadro economico complessivo dell'intervento - Recupero del patrimonio</t>
  </si>
  <si>
    <t>Q9 Dati relativi all'area</t>
  </si>
  <si>
    <t>Q10 Dati relativi agli organismi abitativi</t>
  </si>
  <si>
    <t>Q7 bis Quadro economico opere di urbanizzazione lotto di pertinenza - Recupero del patrimonio</t>
  </si>
  <si>
    <t>Prog. F. T. E.</t>
  </si>
  <si>
    <t>Prog. Esecutivo</t>
  </si>
  <si>
    <t>Sae (sup. aree esterne)</t>
  </si>
  <si>
    <t>Ribasso d'asta</t>
  </si>
  <si>
    <t>Economie IVA</t>
  </si>
  <si>
    <t xml:space="preserve">Atto Approvazione: </t>
  </si>
  <si>
    <t>Il rappresentante legale</t>
  </si>
  <si>
    <t>Nome - Cognome</t>
  </si>
  <si>
    <t>Oneri complementari</t>
  </si>
  <si>
    <t>Importo residuo ribasso d'asta</t>
  </si>
  <si>
    <t>Importo residuo economie IVA</t>
  </si>
  <si>
    <t>Riferimento PEI</t>
  </si>
  <si>
    <t>D.G.R. o D.D. n. _____ del _____</t>
  </si>
  <si>
    <t>Economie definitive</t>
  </si>
  <si>
    <t>RECUPERO PATRIMONIO EDILIZIO ESISTENTE - ERP SOVVENZIONATA</t>
  </si>
  <si>
    <t>Ente attuatore</t>
  </si>
  <si>
    <t>Legge o Programma di finanziamento</t>
  </si>
  <si>
    <t xml:space="preserve">Localizzazione disposta con </t>
  </si>
  <si>
    <t>Rilocalizzazione disposta con</t>
  </si>
  <si>
    <t>Progetto</t>
  </si>
  <si>
    <t>Titolo Edilizio Abilitativo</t>
  </si>
  <si>
    <r>
      <t xml:space="preserve">Totale Importo provvisorio </t>
    </r>
    <r>
      <rPr>
        <sz val="10"/>
        <rFont val="Calibri"/>
        <family val="2"/>
        <scheme val="minor"/>
      </rPr>
      <t>(IVA inclusa)</t>
    </r>
  </si>
  <si>
    <t>A.P.E. post-operam</t>
  </si>
  <si>
    <t>≥ classe A1, per almeno il 70% degli alloggi (il restante 30% degli alloggi deve raggiungere almeno la classe D)</t>
  </si>
  <si>
    <t xml:space="preserve">≥ classe D, per il 100% degli alloggi </t>
  </si>
  <si>
    <t>nessuna delle condizioni</t>
  </si>
  <si>
    <t>≥ classe B, per almeno il 70% degli alloggi (il restante 30% degli alloggi deve raggiungere almeno la classe D)</t>
  </si>
  <si>
    <t>≥ classe C, per almeno il 70% degli alloggi (il restante 30% degli alloggi deve raggiungere almeno la classe D)</t>
  </si>
  <si>
    <t xml:space="preserve">Intervento strutturale </t>
  </si>
  <si>
    <t xml:space="preserve"> IVA opere</t>
  </si>
  <si>
    <t>IVA oneri complementari</t>
  </si>
  <si>
    <r>
      <t xml:space="preserve">Totale importo </t>
    </r>
    <r>
      <rPr>
        <b/>
        <sz val="10"/>
        <color rgb="FFFF0000"/>
        <rFont val="Calibri"/>
        <family val="2"/>
        <scheme val="minor"/>
      </rPr>
      <t>provvisorio</t>
    </r>
    <r>
      <rPr>
        <b/>
        <sz val="10"/>
        <rFont val="Calibri"/>
        <family val="2"/>
        <scheme val="minor"/>
      </rPr>
      <t xml:space="preserve"> organismo edilizio alloggi erp</t>
    </r>
  </si>
  <si>
    <r>
      <t xml:space="preserve">Totale importo </t>
    </r>
    <r>
      <rPr>
        <b/>
        <sz val="10"/>
        <color rgb="FFFF0000"/>
        <rFont val="Calibri"/>
        <family val="2"/>
        <scheme val="minor"/>
      </rPr>
      <t>definitivo</t>
    </r>
    <r>
      <rPr>
        <b/>
        <sz val="10"/>
        <rFont val="Calibri"/>
        <family val="2"/>
        <scheme val="minor"/>
      </rPr>
      <t xml:space="preserve"> organismo edilizio alloggi erp</t>
    </r>
  </si>
  <si>
    <r>
      <t xml:space="preserve">Importo </t>
    </r>
    <r>
      <rPr>
        <b/>
        <sz val="10"/>
        <color rgb="FFFF0000"/>
        <rFont val="Calibri"/>
        <family val="2"/>
        <scheme val="minor"/>
      </rPr>
      <t>provvisorio</t>
    </r>
    <r>
      <rPr>
        <b/>
        <sz val="10"/>
        <rFont val="Calibri"/>
        <family val="2"/>
        <scheme val="minor"/>
      </rPr>
      <t xml:space="preserve"> urbanizzazioni lotto</t>
    </r>
  </si>
  <si>
    <t>Totale complessivo importo progetto (IVA inclusa)</t>
  </si>
  <si>
    <t>IVA opere</t>
  </si>
  <si>
    <t>IVA residua</t>
  </si>
  <si>
    <r>
      <t xml:space="preserve">Totale importo </t>
    </r>
    <r>
      <rPr>
        <b/>
        <sz val="10"/>
        <color rgb="FFFF0000"/>
        <rFont val="Calibri"/>
        <family val="2"/>
        <scheme val="minor"/>
      </rPr>
      <t>provvisorio</t>
    </r>
    <r>
      <rPr>
        <b/>
        <sz val="10"/>
        <rFont val="Calibri"/>
        <family val="2"/>
        <scheme val="minor"/>
      </rPr>
      <t xml:space="preserve"> urbanizzazioni lotto pertinenza</t>
    </r>
  </si>
  <si>
    <r>
      <t xml:space="preserve">Totale importo </t>
    </r>
    <r>
      <rPr>
        <b/>
        <sz val="10"/>
        <color rgb="FFFF0000"/>
        <rFont val="Calibri"/>
        <family val="2"/>
        <scheme val="minor"/>
      </rPr>
      <t>definitivo</t>
    </r>
    <r>
      <rPr>
        <b/>
        <sz val="10"/>
        <rFont val="Calibri"/>
        <family val="2"/>
        <scheme val="minor"/>
      </rPr>
      <t xml:space="preserve"> urbanizzazioni lotto pertinenza</t>
    </r>
  </si>
  <si>
    <t>VARIANTE 3</t>
  </si>
  <si>
    <t>Importo residuo per imprevisti</t>
  </si>
  <si>
    <t>Q8 Quadro economico complessivo dell'intervento per eventuali variazioni in corso d'opera - Recupero del patrimonio</t>
  </si>
  <si>
    <t xml:space="preserve">Importo dei lavori </t>
  </si>
  <si>
    <t>Importo della sicurezza non soggetto a ribasso</t>
  </si>
  <si>
    <r>
      <t xml:space="preserve">Q4 </t>
    </r>
    <r>
      <rPr>
        <b/>
        <sz val="14"/>
        <rFont val="Calibri"/>
        <family val="2"/>
      </rPr>
      <t>Dati metrici e parametrici di progetto</t>
    </r>
  </si>
  <si>
    <t>n. organismi abitativi omogenei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</si>
</sst>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&quot;L.&quot;\ * #,##0_-;\-&quot;L.&quot;\ * #,##0_-;_-&quot;L.&quot;\ * &quot;-&quot;_-;_-@_-"/>
    <numFmt numFmtId="165" formatCode="0.0%"/>
    <numFmt numFmtId="166" formatCode="&quot;€&quot;\ #,##0.00"/>
    <numFmt numFmtId="167" formatCode="_-[$€-2]\ * #,##0.00_-;\-[$€-2]\ * #,##0.00_-;_-[$€-2]\ * &quot;-&quot;??_-"/>
    <numFmt numFmtId="168" formatCode="&quot;€/mq&quot;\ #,##0.00"/>
  </numFmts>
  <fonts count="33" x14ac:knownFonts="1">
    <font>
      <sz val="10"/>
      <name val="Arial"/>
    </font>
    <font>
      <sz val="10"/>
      <name val="MS Sans Serif"/>
      <family val="2"/>
    </font>
    <font>
      <sz val="12"/>
      <name val="MS Sans Serif"/>
      <family val="2"/>
    </font>
    <font>
      <b/>
      <sz val="12"/>
      <name val="MS Sans Serif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.8000000000000007"/>
      <name val="Calibri"/>
      <family val="2"/>
    </font>
    <font>
      <sz val="14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.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16"/>
      <name val="Calibri"/>
      <family val="2"/>
      <scheme val="minor"/>
    </font>
    <font>
      <sz val="9"/>
      <name val="Arial"/>
      <family val="2"/>
    </font>
    <font>
      <b/>
      <sz val="9"/>
      <name val="MS Sans Serif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167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44" fontId="24" fillId="0" borderId="0" applyFont="0" applyFill="0" applyBorder="0" applyAlignment="0" applyProtection="0"/>
  </cellStyleXfs>
  <cellXfs count="375">
    <xf numFmtId="0" fontId="0" fillId="0" borderId="0" xfId="0"/>
    <xf numFmtId="0" fontId="1" fillId="0" borderId="0" xfId="7"/>
    <xf numFmtId="3" fontId="1" fillId="0" borderId="0" xfId="7" applyNumberFormat="1"/>
    <xf numFmtId="0" fontId="2" fillId="0" borderId="0" xfId="0" applyFont="1"/>
    <xf numFmtId="0" fontId="13" fillId="2" borderId="4" xfId="7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3" fontId="1" fillId="0" borderId="0" xfId="7" applyNumberFormat="1" applyAlignment="1">
      <alignment horizontal="right"/>
    </xf>
    <xf numFmtId="0" fontId="1" fillId="0" borderId="0" xfId="7" applyAlignment="1">
      <alignment vertical="center"/>
    </xf>
    <xf numFmtId="0" fontId="1" fillId="5" borderId="0" xfId="7" applyFill="1" applyAlignment="1">
      <alignment vertical="center"/>
    </xf>
    <xf numFmtId="0" fontId="13" fillId="0" borderId="5" xfId="2" applyFont="1" applyBorder="1" applyAlignment="1" applyProtection="1">
      <alignment vertical="center"/>
      <protection locked="0"/>
    </xf>
    <xf numFmtId="0" fontId="17" fillId="4" borderId="4" xfId="0" applyFont="1" applyFill="1" applyBorder="1" applyAlignment="1">
      <alignment horizontal="center" vertical="center"/>
    </xf>
    <xf numFmtId="10" fontId="12" fillId="2" borderId="4" xfId="2" applyNumberFormat="1" applyFont="1" applyFill="1" applyBorder="1" applyAlignment="1">
      <alignment horizontal="center" vertical="center"/>
    </xf>
    <xf numFmtId="10" fontId="11" fillId="0" borderId="4" xfId="7" applyNumberFormat="1" applyFont="1" applyBorder="1" applyAlignment="1" applyProtection="1">
      <alignment horizontal="center" vertical="center"/>
      <protection locked="0"/>
    </xf>
    <xf numFmtId="0" fontId="1" fillId="0" borderId="0" xfId="3" applyProtection="1">
      <protection locked="0"/>
    </xf>
    <xf numFmtId="0" fontId="1" fillId="0" borderId="1" xfId="3" applyBorder="1" applyProtection="1">
      <protection locked="0"/>
    </xf>
    <xf numFmtId="0" fontId="1" fillId="0" borderId="0" xfId="3" applyAlignment="1" applyProtection="1">
      <alignment horizontal="center" vertical="center"/>
      <protection locked="0"/>
    </xf>
    <xf numFmtId="0" fontId="11" fillId="0" borderId="4" xfId="3" applyFont="1" applyBorder="1" applyAlignment="1" applyProtection="1">
      <alignment horizontal="center" vertical="center"/>
      <protection locked="0"/>
    </xf>
    <xf numFmtId="166" fontId="11" fillId="0" borderId="4" xfId="3" applyNumberFormat="1" applyFont="1" applyBorder="1" applyAlignment="1" applyProtection="1">
      <alignment horizontal="center" vertical="center"/>
      <protection locked="0"/>
    </xf>
    <xf numFmtId="14" fontId="11" fillId="0" borderId="4" xfId="3" applyNumberFormat="1" applyFont="1" applyBorder="1" applyAlignment="1" applyProtection="1">
      <alignment vertical="center"/>
      <protection locked="0"/>
    </xf>
    <xf numFmtId="0" fontId="11" fillId="0" borderId="4" xfId="3" applyFont="1" applyBorder="1" applyAlignment="1" applyProtection="1">
      <alignment vertical="center"/>
      <protection locked="0"/>
    </xf>
    <xf numFmtId="0" fontId="1" fillId="0" borderId="0" xfId="4" applyProtection="1">
      <protection locked="0"/>
    </xf>
    <xf numFmtId="1" fontId="11" fillId="0" borderId="6" xfId="4" applyNumberFormat="1" applyFont="1" applyBorder="1" applyAlignment="1" applyProtection="1">
      <alignment horizontal="right"/>
      <protection locked="0"/>
    </xf>
    <xf numFmtId="1" fontId="11" fillId="0" borderId="4" xfId="4" applyNumberFormat="1" applyFont="1" applyBorder="1" applyAlignment="1" applyProtection="1">
      <alignment horizontal="right"/>
      <protection locked="0"/>
    </xf>
    <xf numFmtId="1" fontId="11" fillId="0" borderId="5" xfId="4" applyNumberFormat="1" applyFont="1" applyBorder="1" applyAlignment="1" applyProtection="1">
      <alignment horizontal="right"/>
      <protection locked="0"/>
    </xf>
    <xf numFmtId="2" fontId="11" fillId="0" borderId="4" xfId="4" applyNumberFormat="1" applyFont="1" applyBorder="1" applyAlignment="1" applyProtection="1">
      <alignment horizontal="right"/>
      <protection locked="0"/>
    </xf>
    <xf numFmtId="2" fontId="11" fillId="0" borderId="5" xfId="4" applyNumberFormat="1" applyFont="1" applyBorder="1" applyAlignment="1" applyProtection="1">
      <alignment horizontal="right"/>
      <protection locked="0"/>
    </xf>
    <xf numFmtId="2" fontId="11" fillId="0" borderId="6" xfId="4" applyNumberFormat="1" applyFont="1" applyBorder="1" applyAlignment="1" applyProtection="1">
      <alignment horizontal="right"/>
      <protection locked="0"/>
    </xf>
    <xf numFmtId="2" fontId="15" fillId="0" borderId="4" xfId="4" applyNumberFormat="1" applyFont="1" applyBorder="1" applyAlignment="1" applyProtection="1">
      <alignment horizontal="right"/>
      <protection locked="0"/>
    </xf>
    <xf numFmtId="2" fontId="12" fillId="0" borderId="4" xfId="4" applyNumberFormat="1" applyFont="1" applyBorder="1" applyAlignment="1" applyProtection="1">
      <alignment horizontal="right"/>
      <protection locked="0"/>
    </xf>
    <xf numFmtId="0" fontId="11" fillId="0" borderId="1" xfId="4" applyFont="1" applyBorder="1" applyProtection="1">
      <protection locked="0"/>
    </xf>
    <xf numFmtId="0" fontId="11" fillId="0" borderId="0" xfId="4" applyFont="1" applyProtection="1">
      <protection locked="0"/>
    </xf>
    <xf numFmtId="0" fontId="1" fillId="0" borderId="1" xfId="4" applyBorder="1" applyProtection="1">
      <protection locked="0"/>
    </xf>
    <xf numFmtId="0" fontId="1" fillId="0" borderId="0" xfId="4" applyAlignment="1" applyProtection="1">
      <alignment horizontal="center"/>
      <protection locked="0"/>
    </xf>
    <xf numFmtId="0" fontId="1" fillId="0" borderId="0" xfId="4"/>
    <xf numFmtId="0" fontId="18" fillId="2" borderId="5" xfId="4" applyFont="1" applyFill="1" applyBorder="1" applyAlignment="1">
      <alignment horizontal="left"/>
    </xf>
    <xf numFmtId="0" fontId="11" fillId="2" borderId="5" xfId="4" applyFont="1" applyFill="1" applyBorder="1"/>
    <xf numFmtId="2" fontId="15" fillId="2" borderId="4" xfId="4" applyNumberFormat="1" applyFont="1" applyFill="1" applyBorder="1" applyAlignment="1">
      <alignment horizontal="right"/>
    </xf>
    <xf numFmtId="1" fontId="15" fillId="2" borderId="4" xfId="4" applyNumberFormat="1" applyFont="1" applyFill="1" applyBorder="1" applyAlignment="1">
      <alignment horizontal="right"/>
    </xf>
    <xf numFmtId="0" fontId="13" fillId="2" borderId="8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2" fillId="2" borderId="5" xfId="4" applyFont="1" applyFill="1" applyBorder="1"/>
    <xf numFmtId="0" fontId="11" fillId="2" borderId="6" xfId="4" applyFont="1" applyFill="1" applyBorder="1"/>
    <xf numFmtId="0" fontId="1" fillId="0" borderId="0" xfId="5" applyProtection="1"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4" fillId="0" borderId="4" xfId="5" applyFont="1" applyBorder="1" applyAlignment="1" applyProtection="1">
      <alignment horizontal="center" vertical="center"/>
      <protection locked="0"/>
    </xf>
    <xf numFmtId="0" fontId="14" fillId="0" borderId="9" xfId="5" applyFont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4" fillId="0" borderId="10" xfId="5" applyFont="1" applyBorder="1" applyAlignment="1" applyProtection="1">
      <alignment vertical="center"/>
      <protection locked="0"/>
    </xf>
    <xf numFmtId="0" fontId="14" fillId="0" borderId="9" xfId="5" applyFont="1" applyBorder="1" applyAlignment="1" applyProtection="1">
      <alignment horizontal="center" vertical="center"/>
      <protection locked="0"/>
    </xf>
    <xf numFmtId="0" fontId="1" fillId="0" borderId="0" xfId="5" applyAlignment="1" applyProtection="1">
      <alignment horizontal="center"/>
      <protection locked="0"/>
    </xf>
    <xf numFmtId="0" fontId="12" fillId="2" borderId="8" xfId="5" applyFont="1" applyFill="1" applyBorder="1" applyAlignment="1">
      <alignment horizontal="center"/>
    </xf>
    <xf numFmtId="0" fontId="12" fillId="2" borderId="0" xfId="5" applyFont="1" applyFill="1" applyAlignment="1">
      <alignment horizontal="center"/>
    </xf>
    <xf numFmtId="0" fontId="13" fillId="2" borderId="9" xfId="5" applyFont="1" applyFill="1" applyBorder="1" applyAlignment="1">
      <alignment horizontal="center"/>
    </xf>
    <xf numFmtId="0" fontId="11" fillId="2" borderId="10" xfId="5" applyFont="1" applyFill="1" applyBorder="1"/>
    <xf numFmtId="0" fontId="14" fillId="2" borderId="4" xfId="5" applyFont="1" applyFill="1" applyBorder="1" applyAlignment="1">
      <alignment vertical="center"/>
    </xf>
    <xf numFmtId="0" fontId="14" fillId="2" borderId="9" xfId="5" applyFont="1" applyFill="1" applyBorder="1" applyAlignment="1">
      <alignment vertical="center"/>
    </xf>
    <xf numFmtId="0" fontId="1" fillId="0" borderId="0" xfId="6" applyProtection="1">
      <protection locked="0"/>
    </xf>
    <xf numFmtId="0" fontId="4" fillId="0" borderId="0" xfId="2" applyProtection="1">
      <protection locked="0"/>
    </xf>
    <xf numFmtId="0" fontId="11" fillId="2" borderId="4" xfId="0" applyFont="1" applyFill="1" applyBorder="1"/>
    <xf numFmtId="10" fontId="12" fillId="0" borderId="4" xfId="2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4" xfId="0" applyFont="1" applyBorder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" fillId="0" borderId="0" xfId="7" applyProtection="1">
      <protection locked="0"/>
    </xf>
    <xf numFmtId="0" fontId="1" fillId="0" borderId="0" xfId="7" applyAlignment="1" applyProtection="1">
      <alignment vertical="center"/>
      <protection locked="0"/>
    </xf>
    <xf numFmtId="0" fontId="1" fillId="5" borderId="0" xfId="7" applyFill="1" applyAlignment="1" applyProtection="1">
      <alignment vertical="center"/>
      <protection locked="0"/>
    </xf>
    <xf numFmtId="3" fontId="1" fillId="0" borderId="0" xfId="7" applyNumberFormat="1" applyAlignment="1" applyProtection="1">
      <alignment horizontal="right"/>
      <protection locked="0"/>
    </xf>
    <xf numFmtId="3" fontId="1" fillId="0" borderId="0" xfId="7" applyNumberFormat="1" applyProtection="1">
      <protection locked="0"/>
    </xf>
    <xf numFmtId="0" fontId="12" fillId="2" borderId="4" xfId="3" applyFont="1" applyFill="1" applyBorder="1" applyAlignment="1">
      <alignment horizontal="center" vertical="center"/>
    </xf>
    <xf numFmtId="10" fontId="11" fillId="2" borderId="4" xfId="2" applyNumberFormat="1" applyFont="1" applyFill="1" applyBorder="1" applyAlignment="1">
      <alignment horizontal="center" vertical="center"/>
    </xf>
    <xf numFmtId="4" fontId="15" fillId="6" borderId="4" xfId="2" applyNumberFormat="1" applyFont="1" applyFill="1" applyBorder="1" applyAlignment="1">
      <alignment vertical="center"/>
    </xf>
    <xf numFmtId="0" fontId="13" fillId="2" borderId="4" xfId="7" applyFont="1" applyFill="1" applyBorder="1" applyAlignment="1">
      <alignment horizontal="center" vertical="center"/>
    </xf>
    <xf numFmtId="9" fontId="12" fillId="2" borderId="4" xfId="2" applyNumberFormat="1" applyFont="1" applyFill="1" applyBorder="1" applyAlignment="1">
      <alignment horizontal="center" vertical="center" wrapText="1"/>
    </xf>
    <xf numFmtId="4" fontId="11" fillId="2" borderId="6" xfId="7" applyNumberFormat="1" applyFont="1" applyFill="1" applyBorder="1" applyAlignment="1">
      <alignment horizontal="right" vertical="center"/>
    </xf>
    <xf numFmtId="4" fontId="11" fillId="2" borderId="4" xfId="7" applyNumberFormat="1" applyFont="1" applyFill="1" applyBorder="1" applyAlignment="1">
      <alignment horizontal="right" vertical="center"/>
    </xf>
    <xf numFmtId="4" fontId="25" fillId="0" borderId="0" xfId="2" applyNumberFormat="1" applyFont="1" applyAlignment="1" applyProtection="1">
      <alignment horizontal="center" vertical="center"/>
      <protection locked="0"/>
    </xf>
    <xf numFmtId="0" fontId="27" fillId="2" borderId="4" xfId="2" applyFont="1" applyFill="1" applyBorder="1" applyAlignment="1">
      <alignment horizontal="center" vertical="center"/>
    </xf>
    <xf numFmtId="2" fontId="27" fillId="0" borderId="4" xfId="2" applyNumberFormat="1" applyFont="1" applyBorder="1" applyAlignment="1" applyProtection="1">
      <alignment horizontal="center" vertical="center" wrapText="1"/>
      <protection locked="0"/>
    </xf>
    <xf numFmtId="10" fontId="25" fillId="2" borderId="4" xfId="2" applyNumberFormat="1" applyFont="1" applyFill="1" applyBorder="1" applyAlignment="1">
      <alignment vertical="center"/>
    </xf>
    <xf numFmtId="10" fontId="25" fillId="2" borderId="4" xfId="2" applyNumberFormat="1" applyFont="1" applyFill="1" applyBorder="1" applyAlignment="1">
      <alignment horizontal="center" vertical="center"/>
    </xf>
    <xf numFmtId="0" fontId="27" fillId="2" borderId="4" xfId="2" applyFont="1" applyFill="1" applyBorder="1" applyAlignment="1">
      <alignment horizontal="center" vertical="center" wrapText="1"/>
    </xf>
    <xf numFmtId="49" fontId="27" fillId="0" borderId="4" xfId="2" applyNumberFormat="1" applyFont="1" applyBorder="1" applyAlignment="1" applyProtection="1">
      <alignment horizontal="center" vertical="center"/>
      <protection locked="0"/>
    </xf>
    <xf numFmtId="4" fontId="25" fillId="6" borderId="4" xfId="2" applyNumberFormat="1" applyFont="1" applyFill="1" applyBorder="1" applyAlignment="1">
      <alignment horizontal="center" vertical="center"/>
    </xf>
    <xf numFmtId="10" fontId="27" fillId="2" borderId="4" xfId="2" applyNumberFormat="1" applyFont="1" applyFill="1" applyBorder="1" applyAlignment="1">
      <alignment horizontal="center" vertical="center"/>
    </xf>
    <xf numFmtId="0" fontId="26" fillId="0" borderId="0" xfId="2" applyFont="1" applyAlignment="1" applyProtection="1">
      <alignment horizontal="right" vertical="center"/>
      <protection locked="0"/>
    </xf>
    <xf numFmtId="0" fontId="4" fillId="0" borderId="0" xfId="2" applyAlignment="1" applyProtection="1">
      <alignment vertical="center"/>
      <protection locked="0"/>
    </xf>
    <xf numFmtId="0" fontId="27" fillId="0" borderId="0" xfId="2" applyFont="1" applyAlignment="1" applyProtection="1">
      <alignment vertical="center"/>
      <protection locked="0"/>
    </xf>
    <xf numFmtId="0" fontId="28" fillId="0" borderId="0" xfId="2" applyFont="1" applyAlignment="1" applyProtection="1">
      <alignment horizontal="right" vertical="center"/>
      <protection locked="0"/>
    </xf>
    <xf numFmtId="3" fontId="25" fillId="0" borderId="0" xfId="6" applyNumberFormat="1" applyFont="1" applyAlignment="1" applyProtection="1">
      <alignment horizontal="center" vertical="center"/>
      <protection locked="0"/>
    </xf>
    <xf numFmtId="3" fontId="25" fillId="0" borderId="2" xfId="6" applyNumberFormat="1" applyFont="1" applyBorder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vertical="center"/>
      <protection locked="0"/>
    </xf>
    <xf numFmtId="3" fontId="30" fillId="0" borderId="2" xfId="6" applyNumberFormat="1" applyFont="1" applyBorder="1" applyAlignment="1" applyProtection="1">
      <alignment horizontal="center" vertical="center"/>
      <protection locked="0"/>
    </xf>
    <xf numFmtId="3" fontId="30" fillId="0" borderId="0" xfId="6" applyNumberFormat="1" applyFont="1" applyAlignment="1" applyProtection="1">
      <alignment horizontal="center" vertical="center"/>
      <protection locked="0"/>
    </xf>
    <xf numFmtId="168" fontId="27" fillId="2" borderId="4" xfId="2" applyNumberFormat="1" applyFont="1" applyFill="1" applyBorder="1" applyAlignment="1">
      <alignment vertical="center"/>
    </xf>
    <xf numFmtId="0" fontId="31" fillId="0" borderId="0" xfId="2" applyFont="1" applyAlignment="1" applyProtection="1">
      <alignment vertical="center"/>
      <protection locked="0"/>
    </xf>
    <xf numFmtId="0" fontId="27" fillId="2" borderId="11" xfId="2" applyFont="1" applyFill="1" applyBorder="1" applyAlignment="1">
      <alignment vertical="center" wrapText="1"/>
    </xf>
    <xf numFmtId="10" fontId="25" fillId="2" borderId="9" xfId="2" applyNumberFormat="1" applyFont="1" applyFill="1" applyBorder="1" applyAlignment="1">
      <alignment horizontal="center" vertical="center"/>
    </xf>
    <xf numFmtId="0" fontId="27" fillId="2" borderId="0" xfId="2" applyFont="1" applyFill="1" applyAlignment="1">
      <alignment vertical="center" wrapText="1"/>
    </xf>
    <xf numFmtId="0" fontId="32" fillId="2" borderId="0" xfId="2" applyFont="1" applyFill="1" applyAlignment="1">
      <alignment vertical="center" wrapText="1"/>
    </xf>
    <xf numFmtId="0" fontId="29" fillId="0" borderId="0" xfId="2" applyFont="1" applyAlignment="1" applyProtection="1">
      <alignment horizontal="center" vertical="center"/>
      <protection locked="0"/>
    </xf>
    <xf numFmtId="0" fontId="4" fillId="0" borderId="0" xfId="2" applyAlignment="1" applyProtection="1">
      <alignment horizontal="center"/>
      <protection locked="0"/>
    </xf>
    <xf numFmtId="0" fontId="25" fillId="7" borderId="4" xfId="2" applyFont="1" applyFill="1" applyBorder="1" applyAlignment="1">
      <alignment horizontal="center" vertical="center"/>
    </xf>
    <xf numFmtId="0" fontId="25" fillId="7" borderId="12" xfId="2" applyFont="1" applyFill="1" applyBorder="1" applyAlignment="1">
      <alignment horizontal="center" vertical="center" wrapText="1"/>
    </xf>
    <xf numFmtId="0" fontId="25" fillId="7" borderId="9" xfId="2" applyFont="1" applyFill="1" applyBorder="1" applyAlignment="1">
      <alignment horizontal="center" vertical="center" wrapText="1"/>
    </xf>
    <xf numFmtId="0" fontId="25" fillId="7" borderId="4" xfId="2" applyFont="1" applyFill="1" applyBorder="1" applyAlignment="1">
      <alignment horizontal="center" vertical="center" wrapText="1"/>
    </xf>
    <xf numFmtId="4" fontId="25" fillId="7" borderId="9" xfId="2" applyNumberFormat="1" applyFont="1" applyFill="1" applyBorder="1" applyAlignment="1" applyProtection="1">
      <alignment vertical="center"/>
      <protection locked="0"/>
    </xf>
    <xf numFmtId="0" fontId="25" fillId="6" borderId="9" xfId="2" applyFont="1" applyFill="1" applyBorder="1" applyAlignment="1">
      <alignment horizontal="center" vertical="center"/>
    </xf>
    <xf numFmtId="168" fontId="25" fillId="6" borderId="15" xfId="2" applyNumberFormat="1" applyFont="1" applyFill="1" applyBorder="1" applyAlignment="1">
      <alignment vertical="center"/>
    </xf>
    <xf numFmtId="4" fontId="25" fillId="5" borderId="4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vertical="center" wrapText="1"/>
    </xf>
    <xf numFmtId="0" fontId="27" fillId="2" borderId="7" xfId="2" applyFont="1" applyFill="1" applyBorder="1" applyAlignment="1">
      <alignment horizontal="center" vertical="center"/>
    </xf>
    <xf numFmtId="165" fontId="27" fillId="0" borderId="7" xfId="2" applyNumberFormat="1" applyFont="1" applyBorder="1" applyAlignment="1" applyProtection="1">
      <alignment horizontal="center" vertical="center"/>
      <protection locked="0"/>
    </xf>
    <xf numFmtId="168" fontId="27" fillId="2" borderId="7" xfId="2" applyNumberFormat="1" applyFont="1" applyFill="1" applyBorder="1" applyAlignment="1">
      <alignment vertical="center"/>
    </xf>
    <xf numFmtId="168" fontId="25" fillId="6" borderId="4" xfId="2" applyNumberFormat="1" applyFont="1" applyFill="1" applyBorder="1" applyAlignment="1">
      <alignment vertical="center"/>
    </xf>
    <xf numFmtId="0" fontId="26" fillId="6" borderId="4" xfId="2" applyFont="1" applyFill="1" applyBorder="1" applyAlignment="1">
      <alignment horizontal="center" vertical="center"/>
    </xf>
    <xf numFmtId="44" fontId="11" fillId="5" borderId="6" xfId="9" applyFont="1" applyFill="1" applyBorder="1" applyAlignment="1" applyProtection="1">
      <alignment horizontal="right" vertical="center"/>
      <protection locked="0"/>
    </xf>
    <xf numFmtId="44" fontId="11" fillId="0" borderId="6" xfId="9" applyFont="1" applyBorder="1" applyAlignment="1" applyProtection="1">
      <alignment horizontal="right" vertical="center"/>
      <protection locked="0"/>
    </xf>
    <xf numFmtId="44" fontId="11" fillId="2" borderId="6" xfId="9" applyFont="1" applyFill="1" applyBorder="1" applyAlignment="1" applyProtection="1">
      <alignment horizontal="right" vertical="center"/>
      <protection locked="0"/>
    </xf>
    <xf numFmtId="44" fontId="12" fillId="0" borderId="6" xfId="9" applyFont="1" applyBorder="1" applyAlignment="1" applyProtection="1">
      <alignment horizontal="right" vertical="center"/>
      <protection locked="0"/>
    </xf>
    <xf numFmtId="44" fontId="11" fillId="5" borderId="14" xfId="9" applyFont="1" applyFill="1" applyBorder="1" applyAlignment="1" applyProtection="1">
      <alignment horizontal="right" vertical="center"/>
      <protection locked="0"/>
    </xf>
    <xf numFmtId="44" fontId="11" fillId="5" borderId="4" xfId="9" applyFont="1" applyFill="1" applyBorder="1" applyAlignment="1" applyProtection="1">
      <alignment horizontal="right" vertical="center"/>
      <protection locked="0"/>
    </xf>
    <xf numFmtId="44" fontId="11" fillId="0" borderId="4" xfId="9" applyFont="1" applyBorder="1" applyAlignment="1" applyProtection="1">
      <alignment horizontal="right" vertical="center"/>
      <protection locked="0"/>
    </xf>
    <xf numFmtId="44" fontId="11" fillId="0" borderId="14" xfId="9" applyFont="1" applyBorder="1" applyAlignment="1" applyProtection="1">
      <alignment horizontal="right" vertical="center"/>
      <protection locked="0"/>
    </xf>
    <xf numFmtId="44" fontId="11" fillId="0" borderId="7" xfId="9" applyFont="1" applyBorder="1" applyAlignment="1" applyProtection="1">
      <alignment horizontal="right" vertical="center"/>
      <protection locked="0"/>
    </xf>
    <xf numFmtId="44" fontId="12" fillId="2" borderId="6" xfId="9" applyFont="1" applyFill="1" applyBorder="1" applyAlignment="1" applyProtection="1">
      <alignment horizontal="right" vertical="center"/>
    </xf>
    <xf numFmtId="44" fontId="11" fillId="0" borderId="6" xfId="9" applyFont="1" applyFill="1" applyBorder="1" applyAlignment="1" applyProtection="1">
      <alignment horizontal="right" vertical="center"/>
      <protection locked="0"/>
    </xf>
    <xf numFmtId="44" fontId="11" fillId="2" borderId="6" xfId="9" applyFont="1" applyFill="1" applyBorder="1" applyAlignment="1" applyProtection="1">
      <alignment horizontal="right" vertical="center"/>
    </xf>
    <xf numFmtId="10" fontId="11" fillId="2" borderId="4" xfId="7" applyNumberFormat="1" applyFont="1" applyFill="1" applyBorder="1" applyAlignment="1">
      <alignment horizontal="center" vertical="center"/>
    </xf>
    <xf numFmtId="44" fontId="12" fillId="2" borderId="14" xfId="9" applyFont="1" applyFill="1" applyBorder="1" applyAlignment="1" applyProtection="1">
      <alignment horizontal="right" vertical="center"/>
    </xf>
    <xf numFmtId="44" fontId="12" fillId="2" borderId="7" xfId="9" applyFont="1" applyFill="1" applyBorder="1" applyAlignment="1" applyProtection="1">
      <alignment horizontal="right" vertical="center"/>
    </xf>
    <xf numFmtId="168" fontId="15" fillId="2" borderId="6" xfId="7" applyNumberFormat="1" applyFont="1" applyFill="1" applyBorder="1" applyAlignment="1">
      <alignment horizontal="right" vertical="center"/>
    </xf>
    <xf numFmtId="44" fontId="11" fillId="2" borderId="6" xfId="9" applyFont="1" applyFill="1" applyBorder="1" applyAlignment="1">
      <alignment horizontal="right" vertical="center"/>
    </xf>
    <xf numFmtId="44" fontId="12" fillId="2" borderId="6" xfId="9" applyFont="1" applyFill="1" applyBorder="1" applyAlignment="1">
      <alignment horizontal="right"/>
    </xf>
    <xf numFmtId="44" fontId="11" fillId="2" borderId="14" xfId="9" applyFont="1" applyFill="1" applyBorder="1" applyAlignment="1">
      <alignment horizontal="right" vertical="center"/>
    </xf>
    <xf numFmtId="44" fontId="11" fillId="2" borderId="6" xfId="9" applyFont="1" applyFill="1" applyBorder="1" applyAlignment="1">
      <alignment horizontal="right"/>
    </xf>
    <xf numFmtId="44" fontId="12" fillId="2" borderId="4" xfId="9" applyFont="1" applyFill="1" applyBorder="1" applyAlignment="1">
      <alignment horizontal="right"/>
    </xf>
    <xf numFmtId="44" fontId="11" fillId="0" borderId="14" xfId="9" applyFont="1" applyFill="1" applyBorder="1" applyAlignment="1" applyProtection="1">
      <alignment horizontal="right" vertical="center"/>
      <protection locked="0"/>
    </xf>
    <xf numFmtId="44" fontId="12" fillId="6" borderId="6" xfId="9" applyFont="1" applyFill="1" applyBorder="1" applyAlignment="1" applyProtection="1">
      <alignment horizontal="right" vertical="center"/>
    </xf>
    <xf numFmtId="44" fontId="12" fillId="6" borderId="4" xfId="9" applyFont="1" applyFill="1" applyBorder="1" applyAlignment="1" applyProtection="1">
      <alignment horizontal="right" vertical="center"/>
    </xf>
    <xf numFmtId="44" fontId="11" fillId="5" borderId="4" xfId="9" applyFont="1" applyFill="1" applyBorder="1" applyAlignment="1" applyProtection="1">
      <alignment horizontal="right"/>
      <protection locked="0"/>
    </xf>
    <xf numFmtId="44" fontId="11" fillId="5" borderId="6" xfId="9" applyFont="1" applyFill="1" applyBorder="1" applyAlignment="1" applyProtection="1">
      <alignment horizontal="right"/>
      <protection locked="0"/>
    </xf>
    <xf numFmtId="0" fontId="26" fillId="6" borderId="4" xfId="2" applyFont="1" applyFill="1" applyBorder="1" applyAlignment="1">
      <alignment horizontal="right" vertical="center"/>
    </xf>
    <xf numFmtId="4" fontId="27" fillId="7" borderId="4" xfId="2" applyNumberFormat="1" applyFont="1" applyFill="1" applyBorder="1" applyAlignment="1" applyProtection="1">
      <alignment vertical="center"/>
      <protection locked="0"/>
    </xf>
    <xf numFmtId="0" fontId="27" fillId="7" borderId="4" xfId="2" applyFont="1" applyFill="1" applyBorder="1" applyAlignment="1" applyProtection="1">
      <alignment vertical="center"/>
      <protection locked="0"/>
    </xf>
    <xf numFmtId="44" fontId="12" fillId="6" borderId="6" xfId="9" applyFont="1" applyFill="1" applyBorder="1" applyAlignment="1">
      <alignment horizontal="right" vertical="center"/>
    </xf>
    <xf numFmtId="0" fontId="11" fillId="6" borderId="10" xfId="2" applyFont="1" applyFill="1" applyBorder="1" applyAlignment="1" applyProtection="1">
      <alignment vertical="center"/>
      <protection locked="0"/>
    </xf>
    <xf numFmtId="0" fontId="11" fillId="6" borderId="12" xfId="2" applyFont="1" applyFill="1" applyBorder="1" applyAlignment="1" applyProtection="1">
      <alignment vertical="center"/>
      <protection locked="0"/>
    </xf>
    <xf numFmtId="44" fontId="12" fillId="6" borderId="6" xfId="9" applyFont="1" applyFill="1" applyBorder="1" applyAlignment="1">
      <alignment horizontal="right"/>
    </xf>
    <xf numFmtId="44" fontId="12" fillId="6" borderId="4" xfId="9" applyFont="1" applyFill="1" applyBorder="1" applyAlignment="1">
      <alignment horizontal="right"/>
    </xf>
    <xf numFmtId="10" fontId="11" fillId="5" borderId="4" xfId="7" applyNumberFormat="1" applyFont="1" applyFill="1" applyBorder="1" applyAlignment="1" applyProtection="1">
      <alignment horizontal="center" vertical="center"/>
      <protection locked="0"/>
    </xf>
    <xf numFmtId="0" fontId="11" fillId="2" borderId="11" xfId="7" applyFont="1" applyFill="1" applyBorder="1" applyAlignment="1">
      <alignment vertical="center"/>
    </xf>
    <xf numFmtId="0" fontId="11" fillId="2" borderId="6" xfId="7" applyFont="1" applyFill="1" applyBorder="1" applyAlignment="1">
      <alignment vertical="center"/>
    </xf>
    <xf numFmtId="44" fontId="11" fillId="2" borderId="14" xfId="9" applyFont="1" applyFill="1" applyBorder="1" applyAlignment="1" applyProtection="1">
      <alignment horizontal="right" vertical="center"/>
    </xf>
    <xf numFmtId="0" fontId="12" fillId="2" borderId="11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11" fillId="0" borderId="11" xfId="3" applyFont="1" applyBorder="1" applyAlignment="1" applyProtection="1">
      <alignment horizontal="left" vertical="center"/>
      <protection locked="0"/>
    </xf>
    <xf numFmtId="0" fontId="11" fillId="0" borderId="6" xfId="3" applyFont="1" applyBorder="1" applyAlignment="1" applyProtection="1">
      <alignment horizontal="left" vertical="center"/>
      <protection locked="0"/>
    </xf>
    <xf numFmtId="0" fontId="17" fillId="2" borderId="4" xfId="3" applyFont="1" applyFill="1" applyBorder="1" applyAlignment="1">
      <alignment horizontal="center" vertical="center"/>
    </xf>
    <xf numFmtId="0" fontId="17" fillId="4" borderId="4" xfId="3" applyFont="1" applyFill="1" applyBorder="1" applyAlignment="1">
      <alignment horizontal="center" vertical="center"/>
    </xf>
    <xf numFmtId="0" fontId="17" fillId="4" borderId="4" xfId="3" applyFont="1" applyFill="1" applyBorder="1" applyAlignment="1">
      <alignment horizontal="left" vertical="center"/>
    </xf>
    <xf numFmtId="0" fontId="12" fillId="2" borderId="4" xfId="3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0" fontId="12" fillId="0" borderId="4" xfId="3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166" fontId="11" fillId="0" borderId="11" xfId="3" applyNumberFormat="1" applyFont="1" applyBorder="1" applyAlignment="1" applyProtection="1">
      <alignment horizontal="left" vertical="center"/>
      <protection locked="0"/>
    </xf>
    <xf numFmtId="166" fontId="11" fillId="0" borderId="6" xfId="3" applyNumberFormat="1" applyFont="1" applyBorder="1" applyAlignment="1" applyProtection="1">
      <alignment horizontal="left" vertical="center"/>
      <protection locked="0"/>
    </xf>
    <xf numFmtId="0" fontId="17" fillId="4" borderId="4" xfId="4" applyFont="1" applyFill="1" applyBorder="1" applyAlignment="1">
      <alignment vertical="center"/>
    </xf>
    <xf numFmtId="0" fontId="11" fillId="4" borderId="4" xfId="0" applyFont="1" applyFill="1" applyBorder="1"/>
    <xf numFmtId="0" fontId="13" fillId="2" borderId="7" xfId="4" applyFont="1" applyFill="1" applyBorder="1" applyAlignment="1">
      <alignment horizontal="center" vertical="center" wrapText="1"/>
    </xf>
    <xf numFmtId="0" fontId="13" fillId="2" borderId="8" xfId="4" applyFont="1" applyFill="1" applyBorder="1" applyAlignment="1">
      <alignment horizontal="center" vertical="center" wrapText="1"/>
    </xf>
    <xf numFmtId="0" fontId="13" fillId="2" borderId="9" xfId="4" applyFont="1" applyFill="1" applyBorder="1" applyAlignment="1">
      <alignment horizontal="center" vertical="center" wrapText="1"/>
    </xf>
    <xf numFmtId="0" fontId="12" fillId="2" borderId="11" xfId="4" applyFont="1" applyFill="1" applyBorder="1"/>
    <xf numFmtId="0" fontId="11" fillId="2" borderId="5" xfId="0" applyFont="1" applyFill="1" applyBorder="1"/>
    <xf numFmtId="0" fontId="11" fillId="2" borderId="6" xfId="0" applyFont="1" applyFill="1" applyBorder="1"/>
    <xf numFmtId="0" fontId="12" fillId="2" borderId="13" xfId="4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/>
    </xf>
    <xf numFmtId="0" fontId="12" fillId="2" borderId="14" xfId="4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0" fontId="12" fillId="2" borderId="0" xfId="4" applyFont="1" applyFill="1" applyAlignment="1">
      <alignment horizontal="center" vertical="center"/>
    </xf>
    <xf numFmtId="0" fontId="12" fillId="2" borderId="3" xfId="4" applyFont="1" applyFill="1" applyBorder="1" applyAlignment="1">
      <alignment horizontal="center" vertical="center"/>
    </xf>
    <xf numFmtId="0" fontId="12" fillId="2" borderId="15" xfId="4" applyFont="1" applyFill="1" applyBorder="1" applyAlignment="1">
      <alignment horizontal="center" vertical="center"/>
    </xf>
    <xf numFmtId="0" fontId="12" fillId="2" borderId="10" xfId="4" applyFont="1" applyFill="1" applyBorder="1" applyAlignment="1">
      <alignment horizontal="center" vertical="center"/>
    </xf>
    <xf numFmtId="0" fontId="12" fillId="2" borderId="12" xfId="4" applyFont="1" applyFill="1" applyBorder="1" applyAlignment="1">
      <alignment horizontal="center" vertical="center"/>
    </xf>
    <xf numFmtId="0" fontId="12" fillId="2" borderId="11" xfId="4" applyFont="1" applyFill="1" applyBorder="1" applyAlignment="1">
      <alignment horizontal="center" vertical="center" wrapText="1"/>
    </xf>
    <xf numFmtId="0" fontId="12" fillId="2" borderId="5" xfId="4" applyFont="1" applyFill="1" applyBorder="1" applyAlignment="1">
      <alignment horizontal="center" vertical="center" wrapText="1"/>
    </xf>
    <xf numFmtId="0" fontId="12" fillId="2" borderId="6" xfId="4" applyFont="1" applyFill="1" applyBorder="1" applyAlignment="1">
      <alignment horizontal="center" vertical="center" wrapText="1"/>
    </xf>
    <xf numFmtId="0" fontId="13" fillId="2" borderId="7" xfId="4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2" borderId="4" xfId="4" applyFont="1" applyFill="1" applyBorder="1"/>
    <xf numFmtId="0" fontId="11" fillId="2" borderId="4" xfId="0" applyFont="1" applyFill="1" applyBorder="1"/>
    <xf numFmtId="0" fontId="11" fillId="2" borderId="4" xfId="4" applyFont="1" applyFill="1" applyBorder="1" applyAlignment="1">
      <alignment horizontal="center" wrapText="1"/>
    </xf>
    <xf numFmtId="0" fontId="20" fillId="2" borderId="7" xfId="4" applyFont="1" applyFill="1" applyBorder="1" applyAlignment="1">
      <alignment horizontal="center" vertical="center" textRotation="90"/>
    </xf>
    <xf numFmtId="0" fontId="20" fillId="2" borderId="9" xfId="0" applyFont="1" applyFill="1" applyBorder="1" applyAlignment="1">
      <alignment horizontal="center" vertical="center" textRotation="90"/>
    </xf>
    <xf numFmtId="0" fontId="19" fillId="4" borderId="4" xfId="0" applyFont="1" applyFill="1" applyBorder="1"/>
    <xf numFmtId="0" fontId="13" fillId="2" borderId="9" xfId="4" applyFont="1" applyFill="1" applyBorder="1" applyAlignment="1">
      <alignment horizontal="center" vertical="center"/>
    </xf>
    <xf numFmtId="0" fontId="11" fillId="2" borderId="5" xfId="4" applyFont="1" applyFill="1" applyBorder="1" applyAlignment="1">
      <alignment horizontal="center" wrapText="1"/>
    </xf>
    <xf numFmtId="0" fontId="11" fillId="2" borderId="6" xfId="4" applyFont="1" applyFill="1" applyBorder="1" applyAlignment="1">
      <alignment horizontal="center" wrapText="1"/>
    </xf>
    <xf numFmtId="0" fontId="11" fillId="2" borderId="11" xfId="4" applyFont="1" applyFill="1" applyBorder="1" applyAlignment="1">
      <alignment horizontal="right"/>
    </xf>
    <xf numFmtId="0" fontId="11" fillId="2" borderId="5" xfId="4" applyFont="1" applyFill="1" applyBorder="1" applyAlignment="1">
      <alignment horizontal="right"/>
    </xf>
    <xf numFmtId="0" fontId="11" fillId="2" borderId="5" xfId="4" applyFont="1" applyFill="1" applyBorder="1" applyAlignment="1">
      <alignment horizontal="center"/>
    </xf>
    <xf numFmtId="0" fontId="11" fillId="2" borderId="6" xfId="4" applyFont="1" applyFill="1" applyBorder="1" applyAlignment="1">
      <alignment horizontal="center"/>
    </xf>
    <xf numFmtId="0" fontId="17" fillId="4" borderId="11" xfId="5" applyFont="1" applyFill="1" applyBorder="1" applyAlignment="1">
      <alignment horizontal="left" vertical="center"/>
    </xf>
    <xf numFmtId="0" fontId="17" fillId="4" borderId="5" xfId="5" applyFont="1" applyFill="1" applyBorder="1" applyAlignment="1">
      <alignment horizontal="left" vertical="center"/>
    </xf>
    <xf numFmtId="0" fontId="17" fillId="4" borderId="6" xfId="5" applyFont="1" applyFill="1" applyBorder="1" applyAlignment="1">
      <alignment horizontal="left" vertical="center"/>
    </xf>
    <xf numFmtId="0" fontId="13" fillId="2" borderId="7" xfId="5" applyFont="1" applyFill="1" applyBorder="1" applyAlignment="1">
      <alignment horizontal="center" vertical="center"/>
    </xf>
    <xf numFmtId="0" fontId="13" fillId="2" borderId="8" xfId="5" applyFont="1" applyFill="1" applyBorder="1" applyAlignment="1">
      <alignment horizontal="center" vertical="center"/>
    </xf>
    <xf numFmtId="0" fontId="13" fillId="2" borderId="9" xfId="5" applyFont="1" applyFill="1" applyBorder="1" applyAlignment="1">
      <alignment horizontal="center" vertical="center"/>
    </xf>
    <xf numFmtId="0" fontId="12" fillId="2" borderId="11" xfId="5" applyFont="1" applyFill="1" applyBorder="1" applyAlignment="1">
      <alignment horizontal="center" vertical="center" wrapText="1"/>
    </xf>
    <xf numFmtId="0" fontId="12" fillId="2" borderId="5" xfId="5" applyFont="1" applyFill="1" applyBorder="1" applyAlignment="1">
      <alignment horizontal="center"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12" fillId="2" borderId="9" xfId="5" applyFont="1" applyFill="1" applyBorder="1" applyAlignment="1">
      <alignment horizontal="center" vertical="center" wrapText="1"/>
    </xf>
    <xf numFmtId="0" fontId="25" fillId="6" borderId="4" xfId="2" applyFont="1" applyFill="1" applyBorder="1" applyAlignment="1">
      <alignment vertical="center" wrapText="1"/>
    </xf>
    <xf numFmtId="0" fontId="27" fillId="0" borderId="5" xfId="2" applyFont="1" applyBorder="1" applyAlignment="1" applyProtection="1">
      <alignment horizontal="center" vertical="center"/>
      <protection locked="0"/>
    </xf>
    <xf numFmtId="0" fontId="27" fillId="0" borderId="2" xfId="2" applyFont="1" applyBorder="1" applyAlignment="1" applyProtection="1">
      <alignment horizontal="center" vertical="center"/>
      <protection locked="0"/>
    </xf>
    <xf numFmtId="0" fontId="25" fillId="7" borderId="11" xfId="2" applyFont="1" applyFill="1" applyBorder="1" applyAlignment="1">
      <alignment horizontal="left" vertical="center"/>
    </xf>
    <xf numFmtId="0" fontId="25" fillId="7" borderId="5" xfId="2" applyFont="1" applyFill="1" applyBorder="1" applyAlignment="1">
      <alignment horizontal="left" vertical="center"/>
    </xf>
    <xf numFmtId="0" fontId="25" fillId="7" borderId="6" xfId="2" applyFont="1" applyFill="1" applyBorder="1" applyAlignment="1">
      <alignment horizontal="left" vertical="center"/>
    </xf>
    <xf numFmtId="0" fontId="27" fillId="2" borderId="11" xfId="2" applyFont="1" applyFill="1" applyBorder="1" applyAlignment="1">
      <alignment horizontal="left" vertical="center"/>
    </xf>
    <xf numFmtId="0" fontId="27" fillId="2" borderId="5" xfId="2" applyFont="1" applyFill="1" applyBorder="1" applyAlignment="1">
      <alignment horizontal="left" vertical="center"/>
    </xf>
    <xf numFmtId="0" fontId="27" fillId="2" borderId="6" xfId="2" applyFont="1" applyFill="1" applyBorder="1" applyAlignment="1">
      <alignment horizontal="left" vertical="center"/>
    </xf>
    <xf numFmtId="0" fontId="27" fillId="2" borderId="13" xfId="2" applyFont="1" applyFill="1" applyBorder="1" applyAlignment="1">
      <alignment horizontal="left" vertical="center"/>
    </xf>
    <xf numFmtId="0" fontId="27" fillId="2" borderId="2" xfId="2" applyFont="1" applyFill="1" applyBorder="1" applyAlignment="1">
      <alignment horizontal="left" vertical="center"/>
    </xf>
    <xf numFmtId="0" fontId="27" fillId="2" borderId="14" xfId="2" applyFont="1" applyFill="1" applyBorder="1" applyAlignment="1">
      <alignment horizontal="left" vertical="center"/>
    </xf>
    <xf numFmtId="0" fontId="27" fillId="2" borderId="11" xfId="2" applyFont="1" applyFill="1" applyBorder="1" applyAlignment="1">
      <alignment horizontal="left" vertical="center" wrapText="1"/>
    </xf>
    <xf numFmtId="0" fontId="27" fillId="2" borderId="5" xfId="2" applyFont="1" applyFill="1" applyBorder="1" applyAlignment="1">
      <alignment horizontal="left" vertical="center" wrapText="1"/>
    </xf>
    <xf numFmtId="0" fontId="27" fillId="2" borderId="6" xfId="2" applyFont="1" applyFill="1" applyBorder="1" applyAlignment="1">
      <alignment horizontal="left" vertical="center" wrapText="1"/>
    </xf>
    <xf numFmtId="0" fontId="17" fillId="4" borderId="11" xfId="6" applyFont="1" applyFill="1" applyBorder="1" applyAlignment="1">
      <alignment horizontal="left"/>
    </xf>
    <xf numFmtId="0" fontId="17" fillId="4" borderId="5" xfId="6" applyFont="1" applyFill="1" applyBorder="1" applyAlignment="1">
      <alignment horizontal="left"/>
    </xf>
    <xf numFmtId="0" fontId="17" fillId="4" borderId="6" xfId="6" applyFont="1" applyFill="1" applyBorder="1" applyAlignment="1">
      <alignment horizontal="left"/>
    </xf>
    <xf numFmtId="0" fontId="25" fillId="6" borderId="9" xfId="2" applyFont="1" applyFill="1" applyBorder="1" applyAlignment="1">
      <alignment vertical="center"/>
    </xf>
    <xf numFmtId="49" fontId="27" fillId="2" borderId="11" xfId="2" applyNumberFormat="1" applyFont="1" applyFill="1" applyBorder="1" applyAlignment="1">
      <alignment horizontal="left" vertical="center" wrapText="1"/>
    </xf>
    <xf numFmtId="49" fontId="27" fillId="2" borderId="5" xfId="2" applyNumberFormat="1" applyFont="1" applyFill="1" applyBorder="1" applyAlignment="1">
      <alignment horizontal="left" vertical="center" wrapText="1"/>
    </xf>
    <xf numFmtId="49" fontId="27" fillId="2" borderId="6" xfId="2" applyNumberFormat="1" applyFont="1" applyFill="1" applyBorder="1" applyAlignment="1">
      <alignment horizontal="left" vertical="center" wrapText="1"/>
    </xf>
    <xf numFmtId="49" fontId="27" fillId="5" borderId="4" xfId="2" applyNumberFormat="1" applyFont="1" applyFill="1" applyBorder="1" applyAlignment="1" applyProtection="1">
      <alignment horizontal="left" vertical="center" wrapText="1"/>
      <protection locked="0"/>
    </xf>
    <xf numFmtId="0" fontId="25" fillId="7" borderId="11" xfId="2" applyFont="1" applyFill="1" applyBorder="1" applyAlignment="1">
      <alignment vertical="center" wrapText="1"/>
    </xf>
    <xf numFmtId="0" fontId="25" fillId="7" borderId="5" xfId="2" applyFont="1" applyFill="1" applyBorder="1" applyAlignment="1">
      <alignment vertical="center" wrapText="1"/>
    </xf>
    <xf numFmtId="0" fontId="25" fillId="7" borderId="6" xfId="2" applyFont="1" applyFill="1" applyBorder="1" applyAlignment="1">
      <alignment vertical="center" wrapText="1"/>
    </xf>
    <xf numFmtId="49" fontId="27" fillId="5" borderId="4" xfId="2" applyNumberFormat="1" applyFont="1" applyFill="1" applyBorder="1" applyAlignment="1" applyProtection="1">
      <alignment horizontal="center" vertical="center" wrapText="1"/>
      <protection locked="0"/>
    </xf>
    <xf numFmtId="0" fontId="13" fillId="2" borderId="4" xfId="7" applyFont="1" applyFill="1" applyBorder="1" applyAlignment="1" applyProtection="1">
      <alignment horizontal="center" vertical="center"/>
      <protection locked="0"/>
    </xf>
    <xf numFmtId="0" fontId="12" fillId="2" borderId="4" xfId="7" applyFont="1" applyFill="1" applyBorder="1" applyAlignment="1">
      <alignment horizontal="left" vertical="center"/>
    </xf>
    <xf numFmtId="4" fontId="11" fillId="2" borderId="7" xfId="7" applyNumberFormat="1" applyFont="1" applyFill="1" applyBorder="1" applyAlignment="1" applyProtection="1">
      <alignment horizontal="center" vertical="center"/>
      <protection locked="0"/>
    </xf>
    <xf numFmtId="4" fontId="11" fillId="2" borderId="9" xfId="7" applyNumberFormat="1" applyFont="1" applyFill="1" applyBorder="1" applyAlignment="1" applyProtection="1">
      <alignment horizontal="center" vertical="center"/>
      <protection locked="0"/>
    </xf>
    <xf numFmtId="0" fontId="12" fillId="2" borderId="11" xfId="7" applyFont="1" applyFill="1" applyBorder="1" applyAlignment="1">
      <alignment horizontal="left"/>
    </xf>
    <xf numFmtId="0" fontId="12" fillId="2" borderId="5" xfId="7" applyFont="1" applyFill="1" applyBorder="1" applyAlignment="1">
      <alignment horizontal="left"/>
    </xf>
    <xf numFmtId="0" fontId="12" fillId="2" borderId="6" xfId="7" applyFont="1" applyFill="1" applyBorder="1" applyAlignment="1">
      <alignment horizontal="left"/>
    </xf>
    <xf numFmtId="4" fontId="11" fillId="2" borderId="7" xfId="7" applyNumberFormat="1" applyFont="1" applyFill="1" applyBorder="1" applyAlignment="1">
      <alignment horizontal="center" vertical="center"/>
    </xf>
    <xf numFmtId="4" fontId="11" fillId="2" borderId="8" xfId="7" applyNumberFormat="1" applyFont="1" applyFill="1" applyBorder="1" applyAlignment="1">
      <alignment horizontal="center" vertical="center"/>
    </xf>
    <xf numFmtId="4" fontId="11" fillId="2" borderId="9" xfId="7" applyNumberFormat="1" applyFont="1" applyFill="1" applyBorder="1" applyAlignment="1">
      <alignment horizontal="center" vertical="center"/>
    </xf>
    <xf numFmtId="4" fontId="12" fillId="2" borderId="7" xfId="7" applyNumberFormat="1" applyFont="1" applyFill="1" applyBorder="1" applyAlignment="1" applyProtection="1">
      <alignment horizontal="center" vertical="center"/>
      <protection locked="0"/>
    </xf>
    <xf numFmtId="4" fontId="12" fillId="2" borderId="9" xfId="7" applyNumberFormat="1" applyFont="1" applyFill="1" applyBorder="1" applyAlignment="1" applyProtection="1">
      <alignment horizontal="center" vertical="center"/>
      <protection locked="0"/>
    </xf>
    <xf numFmtId="4" fontId="12" fillId="2" borderId="7" xfId="7" applyNumberFormat="1" applyFont="1" applyFill="1" applyBorder="1" applyAlignment="1">
      <alignment horizontal="center" vertical="center"/>
    </xf>
    <xf numFmtId="4" fontId="12" fillId="2" borderId="8" xfId="7" applyNumberFormat="1" applyFont="1" applyFill="1" applyBorder="1" applyAlignment="1">
      <alignment horizontal="center" vertical="center"/>
    </xf>
    <xf numFmtId="4" fontId="12" fillId="2" borderId="9" xfId="7" applyNumberFormat="1" applyFont="1" applyFill="1" applyBorder="1" applyAlignment="1">
      <alignment horizontal="center" vertical="center"/>
    </xf>
    <xf numFmtId="165" fontId="11" fillId="2" borderId="7" xfId="7" applyNumberFormat="1" applyFont="1" applyFill="1" applyBorder="1" applyAlignment="1">
      <alignment horizontal="center" vertical="center"/>
    </xf>
    <xf numFmtId="165" fontId="11" fillId="2" borderId="9" xfId="7" applyNumberFormat="1" applyFont="1" applyFill="1" applyBorder="1" applyAlignment="1">
      <alignment horizontal="center" vertical="center"/>
    </xf>
    <xf numFmtId="0" fontId="12" fillId="6" borderId="15" xfId="7" applyFont="1" applyFill="1" applyBorder="1" applyAlignment="1" applyProtection="1">
      <alignment horizontal="left" vertical="center"/>
      <protection locked="0"/>
    </xf>
    <xf numFmtId="0" fontId="12" fillId="6" borderId="10" xfId="7" applyFont="1" applyFill="1" applyBorder="1" applyAlignment="1" applyProtection="1">
      <alignment horizontal="left" vertical="center"/>
      <protection locked="0"/>
    </xf>
    <xf numFmtId="0" fontId="12" fillId="6" borderId="12" xfId="7" applyFont="1" applyFill="1" applyBorder="1" applyAlignment="1" applyProtection="1">
      <alignment horizontal="left" vertical="center"/>
      <protection locked="0"/>
    </xf>
    <xf numFmtId="0" fontId="13" fillId="2" borderId="7" xfId="7" applyFont="1" applyFill="1" applyBorder="1" applyAlignment="1">
      <alignment horizontal="center" vertical="center" textRotation="90" wrapText="1"/>
    </xf>
    <xf numFmtId="0" fontId="21" fillId="2" borderId="8" xfId="2" applyFont="1" applyFill="1" applyBorder="1" applyAlignment="1">
      <alignment horizontal="center" vertical="center" textRotation="90" wrapText="1"/>
    </xf>
    <xf numFmtId="0" fontId="21" fillId="2" borderId="9" xfId="2" applyFont="1" applyFill="1" applyBorder="1" applyAlignment="1">
      <alignment horizontal="center" vertical="center" textRotation="90" wrapText="1"/>
    </xf>
    <xf numFmtId="0" fontId="12" fillId="2" borderId="11" xfId="7" applyFont="1" applyFill="1" applyBorder="1" applyAlignment="1">
      <alignment horizontal="left" vertical="center" wrapText="1"/>
    </xf>
    <xf numFmtId="0" fontId="12" fillId="2" borderId="6" xfId="7" applyFont="1" applyFill="1" applyBorder="1" applyAlignment="1">
      <alignment horizontal="left" vertical="center" wrapText="1"/>
    </xf>
    <xf numFmtId="0" fontId="12" fillId="2" borderId="11" xfId="7" applyFont="1" applyFill="1" applyBorder="1" applyAlignment="1">
      <alignment vertical="center"/>
    </xf>
    <xf numFmtId="0" fontId="11" fillId="2" borderId="5" xfId="2" applyFont="1" applyFill="1" applyBorder="1" applyAlignment="1">
      <alignment vertical="center"/>
    </xf>
    <xf numFmtId="0" fontId="11" fillId="2" borderId="4" xfId="2" applyFont="1" applyFill="1" applyBorder="1" applyAlignment="1" applyProtection="1">
      <alignment horizontal="center" vertical="center"/>
      <protection locked="0"/>
    </xf>
    <xf numFmtId="0" fontId="13" fillId="2" borderId="7" xfId="7" applyFont="1" applyFill="1" applyBorder="1" applyAlignment="1" applyProtection="1">
      <alignment horizontal="center" vertical="center"/>
      <protection locked="0"/>
    </xf>
    <xf numFmtId="0" fontId="13" fillId="2" borderId="9" xfId="7" applyFont="1" applyFill="1" applyBorder="1" applyAlignment="1" applyProtection="1">
      <alignment horizontal="center" vertical="center"/>
      <protection locked="0"/>
    </xf>
    <xf numFmtId="0" fontId="17" fillId="4" borderId="4" xfId="7" applyFont="1" applyFill="1" applyBorder="1" applyAlignment="1">
      <alignment vertical="center"/>
    </xf>
    <xf numFmtId="0" fontId="11" fillId="4" borderId="4" xfId="2" applyFont="1" applyFill="1" applyBorder="1"/>
    <xf numFmtId="0" fontId="13" fillId="0" borderId="0" xfId="7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2" fillId="2" borderId="11" xfId="2" applyFont="1" applyFill="1" applyBorder="1" applyAlignment="1" applyProtection="1">
      <alignment horizontal="left" vertical="center" wrapText="1"/>
      <protection locked="0"/>
    </xf>
    <xf numFmtId="0" fontId="12" fillId="2" borderId="5" xfId="2" applyFont="1" applyFill="1" applyBorder="1" applyAlignment="1" applyProtection="1">
      <alignment horizontal="left" vertical="center" wrapText="1"/>
      <protection locked="0"/>
    </xf>
    <xf numFmtId="0" fontId="12" fillId="2" borderId="6" xfId="2" applyFont="1" applyFill="1" applyBorder="1" applyAlignment="1" applyProtection="1">
      <alignment horizontal="left" vertical="center" wrapText="1"/>
      <protection locked="0"/>
    </xf>
    <xf numFmtId="4" fontId="11" fillId="2" borderId="11" xfId="7" applyNumberFormat="1" applyFont="1" applyFill="1" applyBorder="1" applyAlignment="1" applyProtection="1">
      <alignment horizontal="center" vertical="center"/>
      <protection locked="0"/>
    </xf>
    <xf numFmtId="4" fontId="11" fillId="2" borderId="6" xfId="7" applyNumberFormat="1" applyFont="1" applyFill="1" applyBorder="1" applyAlignment="1" applyProtection="1">
      <alignment horizontal="center" vertical="center"/>
      <protection locked="0"/>
    </xf>
    <xf numFmtId="165" fontId="11" fillId="2" borderId="4" xfId="7" applyNumberFormat="1" applyFont="1" applyFill="1" applyBorder="1" applyAlignment="1">
      <alignment horizontal="center" vertical="center"/>
    </xf>
    <xf numFmtId="0" fontId="12" fillId="2" borderId="11" xfId="7" applyFont="1" applyFill="1" applyBorder="1" applyAlignment="1">
      <alignment horizontal="left" vertical="center"/>
    </xf>
    <xf numFmtId="0" fontId="11" fillId="2" borderId="6" xfId="2" applyFont="1" applyFill="1" applyBorder="1" applyAlignment="1">
      <alignment vertical="center"/>
    </xf>
    <xf numFmtId="4" fontId="11" fillId="2" borderId="4" xfId="7" applyNumberFormat="1" applyFont="1" applyFill="1" applyBorder="1" applyAlignment="1" applyProtection="1">
      <alignment horizontal="center" vertical="center"/>
      <protection locked="0"/>
    </xf>
    <xf numFmtId="0" fontId="12" fillId="2" borderId="11" xfId="7" applyFont="1" applyFill="1" applyBorder="1" applyAlignment="1">
      <alignment vertical="center" wrapText="1"/>
    </xf>
    <xf numFmtId="0" fontId="12" fillId="6" borderId="15" xfId="7" applyFont="1" applyFill="1" applyBorder="1" applyAlignment="1" applyProtection="1">
      <alignment vertical="center"/>
      <protection locked="0"/>
    </xf>
    <xf numFmtId="0" fontId="12" fillId="6" borderId="10" xfId="7" applyFont="1" applyFill="1" applyBorder="1" applyAlignment="1" applyProtection="1">
      <alignment vertical="center"/>
      <protection locked="0"/>
    </xf>
    <xf numFmtId="0" fontId="12" fillId="3" borderId="13" xfId="2" applyFont="1" applyFill="1" applyBorder="1" applyAlignment="1" applyProtection="1">
      <alignment horizontal="left" vertical="center" wrapText="1"/>
      <protection locked="0"/>
    </xf>
    <xf numFmtId="0" fontId="12" fillId="3" borderId="14" xfId="2" applyFont="1" applyFill="1" applyBorder="1" applyAlignment="1" applyProtection="1">
      <alignment horizontal="left" vertical="center" wrapText="1"/>
      <protection locked="0"/>
    </xf>
    <xf numFmtId="0" fontId="12" fillId="3" borderId="15" xfId="2" applyFont="1" applyFill="1" applyBorder="1" applyAlignment="1" applyProtection="1">
      <alignment horizontal="left" vertical="center" wrapText="1"/>
      <protection locked="0"/>
    </xf>
    <xf numFmtId="0" fontId="12" fillId="3" borderId="12" xfId="2" applyFont="1" applyFill="1" applyBorder="1" applyAlignment="1" applyProtection="1">
      <alignment horizontal="left" vertical="center" wrapText="1"/>
      <protection locked="0"/>
    </xf>
    <xf numFmtId="0" fontId="12" fillId="3" borderId="4" xfId="7" applyFont="1" applyFill="1" applyBorder="1" applyAlignment="1" applyProtection="1">
      <alignment horizontal="center" vertical="center"/>
      <protection locked="0"/>
    </xf>
    <xf numFmtId="49" fontId="21" fillId="0" borderId="11" xfId="7" applyNumberFormat="1" applyFont="1" applyBorder="1" applyAlignment="1" applyProtection="1">
      <alignment horizontal="center" vertical="center"/>
      <protection locked="0"/>
    </xf>
    <xf numFmtId="49" fontId="21" fillId="0" borderId="6" xfId="7" applyNumberFormat="1" applyFont="1" applyBorder="1" applyAlignment="1" applyProtection="1">
      <alignment horizontal="center" vertical="center"/>
      <protection locked="0"/>
    </xf>
    <xf numFmtId="0" fontId="12" fillId="2" borderId="11" xfId="7" applyFont="1" applyFill="1" applyBorder="1" applyAlignment="1" applyProtection="1">
      <alignment horizontal="left" vertical="center"/>
      <protection locked="0"/>
    </xf>
    <xf numFmtId="0" fontId="12" fillId="2" borderId="5" xfId="7" applyFont="1" applyFill="1" applyBorder="1" applyAlignment="1" applyProtection="1">
      <alignment horizontal="left" vertical="center"/>
      <protection locked="0"/>
    </xf>
    <xf numFmtId="0" fontId="12" fillId="2" borderId="6" xfId="7" applyFont="1" applyFill="1" applyBorder="1" applyAlignment="1" applyProtection="1">
      <alignment horizontal="left" vertical="center"/>
      <protection locked="0"/>
    </xf>
    <xf numFmtId="3" fontId="21" fillId="0" borderId="11" xfId="7" applyNumberFormat="1" applyFont="1" applyBorder="1" applyAlignment="1" applyProtection="1">
      <alignment horizontal="center"/>
      <protection locked="0"/>
    </xf>
    <xf numFmtId="3" fontId="21" fillId="0" borderId="6" xfId="7" applyNumberFormat="1" applyFont="1" applyBorder="1" applyAlignment="1" applyProtection="1">
      <alignment horizontal="center"/>
      <protection locked="0"/>
    </xf>
    <xf numFmtId="3" fontId="21" fillId="0" borderId="11" xfId="7" applyNumberFormat="1" applyFont="1" applyBorder="1" applyAlignment="1" applyProtection="1">
      <alignment horizontal="left"/>
      <protection locked="0"/>
    </xf>
    <xf numFmtId="3" fontId="21" fillId="0" borderId="6" xfId="7" applyNumberFormat="1" applyFont="1" applyBorder="1" applyAlignment="1" applyProtection="1">
      <alignment horizontal="left"/>
      <protection locked="0"/>
    </xf>
    <xf numFmtId="3" fontId="21" fillId="0" borderId="13" xfId="7" applyNumberFormat="1" applyFont="1" applyBorder="1" applyAlignment="1" applyProtection="1">
      <alignment horizontal="center" vertical="top"/>
      <protection locked="0"/>
    </xf>
    <xf numFmtId="3" fontId="21" fillId="0" borderId="14" xfId="7" applyNumberFormat="1" applyFont="1" applyBorder="1" applyAlignment="1" applyProtection="1">
      <alignment horizontal="center" vertical="top"/>
      <protection locked="0"/>
    </xf>
    <xf numFmtId="3" fontId="21" fillId="0" borderId="1" xfId="7" applyNumberFormat="1" applyFont="1" applyBorder="1" applyAlignment="1" applyProtection="1">
      <alignment horizontal="center" vertical="top"/>
      <protection locked="0"/>
    </xf>
    <xf numFmtId="3" fontId="21" fillId="0" borderId="3" xfId="7" applyNumberFormat="1" applyFont="1" applyBorder="1" applyAlignment="1" applyProtection="1">
      <alignment horizontal="center" vertical="top"/>
      <protection locked="0"/>
    </xf>
    <xf numFmtId="0" fontId="12" fillId="2" borderId="15" xfId="7" applyFont="1" applyFill="1" applyBorder="1"/>
    <xf numFmtId="0" fontId="12" fillId="2" borderId="10" xfId="7" applyFont="1" applyFill="1" applyBorder="1"/>
    <xf numFmtId="165" fontId="11" fillId="2" borderId="8" xfId="7" applyNumberFormat="1" applyFont="1" applyFill="1" applyBorder="1" applyAlignment="1">
      <alignment horizontal="center" vertical="center"/>
    </xf>
    <xf numFmtId="0" fontId="12" fillId="2" borderId="4" xfId="7" applyFont="1" applyFill="1" applyBorder="1" applyAlignment="1">
      <alignment horizontal="left"/>
    </xf>
    <xf numFmtId="0" fontId="12" fillId="0" borderId="1" xfId="7" applyFont="1" applyBorder="1" applyAlignment="1" applyProtection="1">
      <alignment horizontal="left" vertical="center" wrapText="1"/>
      <protection locked="0"/>
    </xf>
    <xf numFmtId="0" fontId="12" fillId="0" borderId="0" xfId="7" applyFont="1" applyAlignment="1" applyProtection="1">
      <alignment horizontal="left" vertical="center" wrapText="1"/>
      <protection locked="0"/>
    </xf>
    <xf numFmtId="0" fontId="12" fillId="0" borderId="3" xfId="7" applyFont="1" applyBorder="1" applyAlignment="1" applyProtection="1">
      <alignment horizontal="left" vertical="center" wrapText="1"/>
      <protection locked="0"/>
    </xf>
    <xf numFmtId="0" fontId="12" fillId="0" borderId="15" xfId="7" applyFont="1" applyBorder="1" applyAlignment="1" applyProtection="1">
      <alignment horizontal="left" vertical="center" wrapText="1"/>
      <protection locked="0"/>
    </xf>
    <xf numFmtId="0" fontId="12" fillId="0" borderId="10" xfId="7" applyFont="1" applyBorder="1" applyAlignment="1" applyProtection="1">
      <alignment horizontal="left" vertical="center" wrapText="1"/>
      <protection locked="0"/>
    </xf>
    <xf numFmtId="0" fontId="12" fillId="0" borderId="12" xfId="7" applyFont="1" applyBorder="1" applyAlignment="1" applyProtection="1">
      <alignment horizontal="left" vertical="center" wrapText="1"/>
      <protection locked="0"/>
    </xf>
    <xf numFmtId="0" fontId="11" fillId="2" borderId="4" xfId="7" applyFont="1" applyFill="1" applyBorder="1" applyAlignment="1">
      <alignment horizontal="center"/>
    </xf>
    <xf numFmtId="4" fontId="12" fillId="2" borderId="8" xfId="7" applyNumberFormat="1" applyFont="1" applyFill="1" applyBorder="1" applyAlignment="1">
      <alignment horizontal="center"/>
    </xf>
    <xf numFmtId="4" fontId="12" fillId="2" borderId="9" xfId="7" applyNumberFormat="1" applyFont="1" applyFill="1" applyBorder="1" applyAlignment="1">
      <alignment horizontal="center"/>
    </xf>
    <xf numFmtId="4" fontId="11" fillId="2" borderId="7" xfId="7" applyNumberFormat="1" applyFont="1" applyFill="1" applyBorder="1" applyAlignment="1">
      <alignment horizontal="center"/>
    </xf>
    <xf numFmtId="4" fontId="11" fillId="2" borderId="9" xfId="7" applyNumberFormat="1" applyFont="1" applyFill="1" applyBorder="1" applyAlignment="1">
      <alignment horizontal="center"/>
    </xf>
    <xf numFmtId="0" fontId="11" fillId="2" borderId="8" xfId="7" applyFont="1" applyFill="1" applyBorder="1" applyAlignment="1">
      <alignment horizontal="center"/>
    </xf>
    <xf numFmtId="0" fontId="12" fillId="2" borderId="4" xfId="7" applyFont="1" applyFill="1" applyBorder="1" applyAlignment="1">
      <alignment horizontal="left" vertical="center" wrapText="1"/>
    </xf>
    <xf numFmtId="0" fontId="12" fillId="6" borderId="15" xfId="7" applyFont="1" applyFill="1" applyBorder="1" applyAlignment="1">
      <alignment horizontal="left"/>
    </xf>
    <xf numFmtId="0" fontId="12" fillId="6" borderId="10" xfId="7" applyFont="1" applyFill="1" applyBorder="1" applyAlignment="1">
      <alignment horizontal="left"/>
    </xf>
    <xf numFmtId="0" fontId="12" fillId="6" borderId="12" xfId="7" applyFont="1" applyFill="1" applyBorder="1" applyAlignment="1">
      <alignment horizontal="left"/>
    </xf>
    <xf numFmtId="0" fontId="12" fillId="2" borderId="15" xfId="7" applyFont="1" applyFill="1" applyBorder="1" applyAlignment="1">
      <alignment horizontal="left"/>
    </xf>
    <xf numFmtId="0" fontId="12" fillId="2" borderId="10" xfId="7" applyFont="1" applyFill="1" applyBorder="1" applyAlignment="1">
      <alignment horizontal="left"/>
    </xf>
    <xf numFmtId="0" fontId="12" fillId="2" borderId="12" xfId="7" applyFont="1" applyFill="1" applyBorder="1" applyAlignment="1">
      <alignment horizontal="left"/>
    </xf>
    <xf numFmtId="0" fontId="13" fillId="2" borderId="4" xfId="7" applyFont="1" applyFill="1" applyBorder="1" applyAlignment="1">
      <alignment horizontal="center" vertical="center"/>
    </xf>
    <xf numFmtId="4" fontId="11" fillId="2" borderId="11" xfId="7" applyNumberFormat="1" applyFont="1" applyFill="1" applyBorder="1" applyAlignment="1">
      <alignment horizontal="center"/>
    </xf>
    <xf numFmtId="4" fontId="11" fillId="2" borderId="6" xfId="7" applyNumberFormat="1" applyFont="1" applyFill="1" applyBorder="1" applyAlignment="1">
      <alignment horizontal="center"/>
    </xf>
    <xf numFmtId="4" fontId="11" fillId="2" borderId="4" xfId="7" applyNumberFormat="1" applyFont="1" applyFill="1" applyBorder="1" applyAlignment="1">
      <alignment horizontal="center"/>
    </xf>
    <xf numFmtId="0" fontId="13" fillId="2" borderId="11" xfId="7" applyFont="1" applyFill="1" applyBorder="1" applyAlignment="1">
      <alignment horizontal="center" vertical="center" wrapText="1"/>
    </xf>
    <xf numFmtId="0" fontId="13" fillId="2" borderId="5" xfId="7" applyFont="1" applyFill="1" applyBorder="1" applyAlignment="1">
      <alignment horizontal="center" vertical="center" wrapText="1"/>
    </xf>
    <xf numFmtId="0" fontId="13" fillId="2" borderId="6" xfId="7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/>
    </xf>
    <xf numFmtId="0" fontId="13" fillId="2" borderId="7" xfId="7" applyFont="1" applyFill="1" applyBorder="1" applyAlignment="1">
      <alignment horizontal="center" vertical="center"/>
    </xf>
    <xf numFmtId="0" fontId="13" fillId="2" borderId="9" xfId="7" applyFont="1" applyFill="1" applyBorder="1" applyAlignment="1">
      <alignment horizontal="center" vertical="center"/>
    </xf>
    <xf numFmtId="0" fontId="15" fillId="6" borderId="4" xfId="7" applyFont="1" applyFill="1" applyBorder="1" applyAlignment="1">
      <alignment horizontal="center" vertical="center"/>
    </xf>
    <xf numFmtId="0" fontId="18" fillId="6" borderId="4" xfId="2" applyFont="1" applyFill="1" applyBorder="1" applyAlignment="1">
      <alignment vertical="center"/>
    </xf>
    <xf numFmtId="0" fontId="12" fillId="2" borderId="11" xfId="2" applyFont="1" applyFill="1" applyBorder="1" applyAlignment="1">
      <alignment horizontal="left" vertical="center" wrapText="1"/>
    </xf>
    <xf numFmtId="0" fontId="12" fillId="2" borderId="5" xfId="2" applyFont="1" applyFill="1" applyBorder="1" applyAlignment="1">
      <alignment horizontal="left" vertical="center" wrapText="1"/>
    </xf>
    <xf numFmtId="0" fontId="12" fillId="2" borderId="6" xfId="2" applyFont="1" applyFill="1" applyBorder="1" applyAlignment="1">
      <alignment horizontal="left" vertical="center" wrapText="1"/>
    </xf>
    <xf numFmtId="0" fontId="12" fillId="2" borderId="5" xfId="7" applyFont="1" applyFill="1" applyBorder="1" applyAlignment="1">
      <alignment horizontal="left" vertical="center"/>
    </xf>
    <xf numFmtId="0" fontId="12" fillId="2" borderId="6" xfId="7" applyFont="1" applyFill="1" applyBorder="1" applyAlignment="1">
      <alignment horizontal="left" vertical="center"/>
    </xf>
    <xf numFmtId="168" fontId="15" fillId="2" borderId="7" xfId="7" applyNumberFormat="1" applyFont="1" applyFill="1" applyBorder="1" applyAlignment="1">
      <alignment horizontal="center" vertical="center"/>
    </xf>
    <xf numFmtId="168" fontId="15" fillId="2" borderId="9" xfId="7" applyNumberFormat="1" applyFont="1" applyFill="1" applyBorder="1" applyAlignment="1">
      <alignment horizontal="center" vertical="center"/>
    </xf>
    <xf numFmtId="0" fontId="12" fillId="6" borderId="11" xfId="7" applyFont="1" applyFill="1" applyBorder="1" applyAlignment="1">
      <alignment horizontal="left" vertical="center"/>
    </xf>
    <xf numFmtId="0" fontId="12" fillId="6" borderId="5" xfId="7" applyFont="1" applyFill="1" applyBorder="1" applyAlignment="1">
      <alignment horizontal="left" vertical="center"/>
    </xf>
    <xf numFmtId="0" fontId="12" fillId="6" borderId="6" xfId="7" applyFont="1" applyFill="1" applyBorder="1" applyAlignment="1">
      <alignment horizontal="left" vertical="center"/>
    </xf>
    <xf numFmtId="0" fontId="12" fillId="3" borderId="13" xfId="2" applyFont="1" applyFill="1" applyBorder="1" applyAlignment="1">
      <alignment horizontal="left" vertical="center" wrapText="1"/>
    </xf>
    <xf numFmtId="0" fontId="12" fillId="3" borderId="14" xfId="2" applyFont="1" applyFill="1" applyBorder="1" applyAlignment="1">
      <alignment horizontal="left" vertical="center" wrapText="1"/>
    </xf>
    <xf numFmtId="0" fontId="12" fillId="3" borderId="15" xfId="2" applyFont="1" applyFill="1" applyBorder="1" applyAlignment="1">
      <alignment horizontal="left" vertical="center" wrapText="1"/>
    </xf>
    <xf numFmtId="0" fontId="12" fillId="3" borderId="12" xfId="2" applyFont="1" applyFill="1" applyBorder="1" applyAlignment="1">
      <alignment horizontal="left" vertical="center" wrapText="1"/>
    </xf>
    <xf numFmtId="0" fontId="12" fillId="3" borderId="4" xfId="7" applyFont="1" applyFill="1" applyBorder="1" applyAlignment="1">
      <alignment horizontal="center" vertical="center"/>
    </xf>
    <xf numFmtId="0" fontId="12" fillId="6" borderId="15" xfId="7" applyFont="1" applyFill="1" applyBorder="1" applyAlignment="1">
      <alignment horizontal="left" vertical="center"/>
    </xf>
    <xf numFmtId="0" fontId="12" fillId="6" borderId="10" xfId="7" applyFont="1" applyFill="1" applyBorder="1" applyAlignment="1">
      <alignment horizontal="left" vertical="center"/>
    </xf>
    <xf numFmtId="0" fontId="12" fillId="6" borderId="12" xfId="7" applyFont="1" applyFill="1" applyBorder="1" applyAlignment="1">
      <alignment horizontal="left" vertical="center"/>
    </xf>
    <xf numFmtId="4" fontId="11" fillId="2" borderId="11" xfId="7" applyNumberFormat="1" applyFont="1" applyFill="1" applyBorder="1" applyAlignment="1">
      <alignment horizontal="center" vertical="center"/>
    </xf>
    <xf numFmtId="4" fontId="11" fillId="2" borderId="6" xfId="7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4" fontId="11" fillId="0" borderId="4" xfId="0" applyNumberFormat="1" applyFont="1" applyBorder="1" applyAlignment="1" applyProtection="1">
      <alignment horizontal="center"/>
      <protection locked="0"/>
    </xf>
    <xf numFmtId="0" fontId="17" fillId="4" borderId="4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</cellXfs>
  <cellStyles count="10">
    <cellStyle name="Euro" xfId="1" xr:uid="{00000000-0005-0000-0000-000000000000}"/>
    <cellStyle name="Normale" xfId="0" builtinId="0"/>
    <cellStyle name="Normale 2" xfId="2" xr:uid="{00000000-0005-0000-0000-000002000000}"/>
    <cellStyle name="Normale_QTESN1OR" xfId="3" xr:uid="{00000000-0005-0000-0000-000003000000}"/>
    <cellStyle name="Normale_QTESN2OR" xfId="4" xr:uid="{00000000-0005-0000-0000-000004000000}"/>
    <cellStyle name="Normale_QTESN3OR" xfId="5" xr:uid="{00000000-0005-0000-0000-000005000000}"/>
    <cellStyle name="Normale_QTESN4OR 2 2" xfId="6" xr:uid="{00000000-0005-0000-0000-000006000000}"/>
    <cellStyle name="Normale_QTESN6OR" xfId="7" xr:uid="{00000000-0005-0000-0000-000007000000}"/>
    <cellStyle name="Valuta" xfId="9" builtinId="4"/>
    <cellStyle name="Valuta [0] 2" xfId="8" xr:uid="{00000000-0005-0000-0000-000009000000}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3" name="Testo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781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36576" tIns="27432" rIns="36576" bIns="27432" anchor="ctr" upright="1"/>
        <a:lstStyle/>
        <a:p>
          <a:pPr algn="ctr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MS Sans Serif"/>
            </a:rPr>
            <a:t>Snr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1552" name="Line 3">
          <a:extLst>
            <a:ext uri="{FF2B5EF4-FFF2-40B4-BE49-F238E27FC236}">
              <a16:creationId xmlns:a16="http://schemas.microsoft.com/office/drawing/2014/main" id="{00000000-0008-0000-0200-000030540000}"/>
            </a:ext>
          </a:extLst>
        </xdr:cNvPr>
        <xdr:cNvSpPr>
          <a:spLocks noChangeShapeType="1"/>
        </xdr:cNvSpPr>
      </xdr:nvSpPr>
      <xdr:spPr bwMode="auto">
        <a:xfrm>
          <a:off x="0" y="214312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view="pageBreakPreview" zoomScale="85" zoomScaleNormal="85" zoomScaleSheetLayoutView="85" workbookViewId="0">
      <selection activeCell="F3" sqref="F3"/>
    </sheetView>
  </sheetViews>
  <sheetFormatPr defaultColWidth="9.140625" defaultRowHeight="12.75" x14ac:dyDescent="0.2"/>
  <cols>
    <col min="1" max="1" width="15.85546875" style="15" customWidth="1"/>
    <col min="2" max="2" width="17.140625" style="15" customWidth="1"/>
    <col min="3" max="3" width="43.140625" style="15" customWidth="1"/>
    <col min="4" max="4" width="25.7109375" style="15" customWidth="1"/>
    <col min="5" max="16384" width="9.140625" style="15"/>
  </cols>
  <sheetData>
    <row r="1" spans="1:5" ht="21.95" customHeight="1" x14ac:dyDescent="0.2">
      <c r="A1" s="165" t="s">
        <v>240</v>
      </c>
      <c r="B1" s="165"/>
      <c r="C1" s="165"/>
      <c r="D1" s="165"/>
    </row>
    <row r="2" spans="1:5" ht="18.75" x14ac:dyDescent="0.2">
      <c r="A2" s="166" t="s">
        <v>86</v>
      </c>
      <c r="B2" s="166"/>
      <c r="C2" s="166"/>
      <c r="D2" s="166"/>
    </row>
    <row r="3" spans="1:5" x14ac:dyDescent="0.2">
      <c r="A3" s="76" t="s">
        <v>87</v>
      </c>
      <c r="B3" s="76" t="s">
        <v>88</v>
      </c>
      <c r="C3" s="76" t="s">
        <v>89</v>
      </c>
      <c r="D3" s="76" t="s">
        <v>90</v>
      </c>
    </row>
    <row r="4" spans="1:5" ht="35.1" customHeight="1" x14ac:dyDescent="0.2">
      <c r="A4" s="76" t="s">
        <v>226</v>
      </c>
      <c r="B4" s="20"/>
      <c r="C4" s="21"/>
      <c r="D4" s="21"/>
    </row>
    <row r="5" spans="1:5" ht="35.1" customHeight="1" x14ac:dyDescent="0.2">
      <c r="A5" s="76" t="s">
        <v>227</v>
      </c>
      <c r="B5" s="20"/>
      <c r="C5" s="21"/>
      <c r="D5" s="21"/>
    </row>
    <row r="6" spans="1:5" ht="35.1" customHeight="1" x14ac:dyDescent="0.2">
      <c r="A6" s="76" t="s">
        <v>91</v>
      </c>
      <c r="B6" s="20"/>
      <c r="C6" s="21"/>
      <c r="D6" s="21"/>
    </row>
    <row r="7" spans="1:5" ht="35.1" customHeight="1" x14ac:dyDescent="0.2">
      <c r="A7" s="76" t="s">
        <v>92</v>
      </c>
      <c r="B7" s="20"/>
      <c r="C7" s="21"/>
      <c r="D7" s="21"/>
    </row>
    <row r="8" spans="1:5" ht="35.1" customHeight="1" x14ac:dyDescent="0.2">
      <c r="A8" s="76" t="s">
        <v>93</v>
      </c>
      <c r="B8" s="20"/>
      <c r="C8" s="21"/>
      <c r="D8" s="21"/>
    </row>
    <row r="9" spans="1:5" ht="18.75" x14ac:dyDescent="0.2">
      <c r="A9" s="167" t="s">
        <v>216</v>
      </c>
      <c r="B9" s="167"/>
      <c r="C9" s="167"/>
      <c r="D9" s="167"/>
      <c r="E9" s="16"/>
    </row>
    <row r="10" spans="1:5" ht="20.100000000000001" customHeight="1" x14ac:dyDescent="0.2">
      <c r="A10" s="168" t="s">
        <v>94</v>
      </c>
      <c r="B10" s="168"/>
      <c r="C10" s="170" t="s">
        <v>95</v>
      </c>
      <c r="D10" s="171"/>
      <c r="E10" s="16"/>
    </row>
    <row r="11" spans="1:5" ht="20.100000000000001" customHeight="1" x14ac:dyDescent="0.2">
      <c r="A11" s="169"/>
      <c r="B11" s="169"/>
      <c r="C11" s="170" t="s">
        <v>96</v>
      </c>
      <c r="D11" s="171"/>
      <c r="E11" s="16"/>
    </row>
    <row r="12" spans="1:5" ht="20.100000000000001" customHeight="1" x14ac:dyDescent="0.2">
      <c r="A12" s="169"/>
      <c r="B12" s="169"/>
      <c r="C12" s="170" t="s">
        <v>97</v>
      </c>
      <c r="D12" s="171"/>
      <c r="E12" s="16"/>
    </row>
    <row r="13" spans="1:5" ht="18.75" x14ac:dyDescent="0.2">
      <c r="A13" s="167" t="s">
        <v>217</v>
      </c>
      <c r="B13" s="167"/>
      <c r="C13" s="167"/>
      <c r="D13" s="167"/>
      <c r="E13" s="16"/>
    </row>
    <row r="14" spans="1:5" ht="20.100000000000001" customHeight="1" x14ac:dyDescent="0.2">
      <c r="A14" s="161" t="s">
        <v>241</v>
      </c>
      <c r="B14" s="162"/>
      <c r="C14" s="163"/>
      <c r="D14" s="164"/>
    </row>
    <row r="15" spans="1:5" ht="39.950000000000003" customHeight="1" x14ac:dyDescent="0.2">
      <c r="A15" s="161" t="s">
        <v>242</v>
      </c>
      <c r="B15" s="162"/>
      <c r="C15" s="163"/>
      <c r="D15" s="164"/>
    </row>
    <row r="16" spans="1:5" ht="20.100000000000001" customHeight="1" x14ac:dyDescent="0.2">
      <c r="A16" s="161" t="s">
        <v>243</v>
      </c>
      <c r="B16" s="162"/>
      <c r="C16" s="163" t="s">
        <v>238</v>
      </c>
      <c r="D16" s="164"/>
    </row>
    <row r="17" spans="1:4" ht="20.100000000000001" customHeight="1" x14ac:dyDescent="0.2">
      <c r="A17" s="161" t="s">
        <v>244</v>
      </c>
      <c r="B17" s="162"/>
      <c r="C17" s="163" t="s">
        <v>238</v>
      </c>
      <c r="D17" s="164"/>
    </row>
    <row r="18" spans="1:4" ht="20.100000000000001" customHeight="1" x14ac:dyDescent="0.2">
      <c r="A18" s="161" t="s">
        <v>245</v>
      </c>
      <c r="B18" s="162"/>
      <c r="C18" s="163" t="s">
        <v>98</v>
      </c>
      <c r="D18" s="164"/>
    </row>
    <row r="19" spans="1:4" ht="20.100000000000001" customHeight="1" x14ac:dyDescent="0.2">
      <c r="A19" s="161" t="s">
        <v>246</v>
      </c>
      <c r="B19" s="162"/>
      <c r="C19" s="163" t="s">
        <v>99</v>
      </c>
      <c r="D19" s="164"/>
    </row>
    <row r="20" spans="1:4" ht="20.100000000000001" customHeight="1" x14ac:dyDescent="0.2">
      <c r="A20" s="161" t="s">
        <v>247</v>
      </c>
      <c r="B20" s="162"/>
      <c r="C20" s="172">
        <v>0</v>
      </c>
      <c r="D20" s="173"/>
    </row>
    <row r="21" spans="1:4" ht="20.100000000000001" customHeight="1" x14ac:dyDescent="0.2">
      <c r="A21" s="161" t="s">
        <v>237</v>
      </c>
      <c r="B21" s="162"/>
      <c r="C21" s="163" t="s">
        <v>99</v>
      </c>
      <c r="D21" s="164"/>
    </row>
    <row r="22" spans="1:4" ht="18.75" x14ac:dyDescent="0.2">
      <c r="A22" s="167" t="s">
        <v>218</v>
      </c>
      <c r="B22" s="167"/>
      <c r="C22" s="167"/>
      <c r="D22" s="167"/>
    </row>
    <row r="23" spans="1:4" s="17" customFormat="1" ht="35.1" customHeight="1" x14ac:dyDescent="0.2">
      <c r="A23" s="76" t="s">
        <v>100</v>
      </c>
      <c r="B23" s="76" t="s">
        <v>1</v>
      </c>
      <c r="C23" s="76" t="s">
        <v>2</v>
      </c>
      <c r="D23" s="76" t="s">
        <v>101</v>
      </c>
    </row>
    <row r="24" spans="1:4" s="17" customFormat="1" ht="35.1" customHeight="1" x14ac:dyDescent="0.2">
      <c r="A24" s="18"/>
      <c r="B24" s="18"/>
      <c r="C24" s="18"/>
      <c r="D24" s="19">
        <v>0</v>
      </c>
    </row>
    <row r="25" spans="1:4" s="17" customFormat="1" ht="35.1" customHeight="1" x14ac:dyDescent="0.2">
      <c r="A25" s="18"/>
      <c r="B25" s="18"/>
      <c r="C25" s="18"/>
      <c r="D25" s="19">
        <v>0</v>
      </c>
    </row>
    <row r="26" spans="1:4" s="17" customFormat="1" ht="35.1" customHeight="1" x14ac:dyDescent="0.2">
      <c r="A26" s="18"/>
      <c r="B26" s="18"/>
      <c r="C26" s="18"/>
      <c r="D26" s="19">
        <v>0</v>
      </c>
    </row>
    <row r="27" spans="1:4" s="17" customFormat="1" ht="35.1" customHeight="1" x14ac:dyDescent="0.2">
      <c r="A27" s="18"/>
      <c r="B27" s="18"/>
      <c r="C27" s="18"/>
      <c r="D27" s="19">
        <v>0</v>
      </c>
    </row>
    <row r="28" spans="1:4" s="17" customFormat="1" ht="35.1" customHeight="1" x14ac:dyDescent="0.2">
      <c r="A28" s="18"/>
      <c r="B28" s="18"/>
      <c r="C28" s="18"/>
      <c r="D28" s="19">
        <v>0</v>
      </c>
    </row>
    <row r="29" spans="1:4" ht="18.95" customHeight="1" x14ac:dyDescent="0.2"/>
    <row r="30" spans="1:4" ht="18.95" customHeight="1" x14ac:dyDescent="0.2"/>
  </sheetData>
  <sheetProtection password="EAB7" sheet="1" objects="1" scenarios="1"/>
  <mergeCells count="25">
    <mergeCell ref="A21:B21"/>
    <mergeCell ref="C21:D21"/>
    <mergeCell ref="A22:D22"/>
    <mergeCell ref="A17:B17"/>
    <mergeCell ref="C17:D17"/>
    <mergeCell ref="A18:B18"/>
    <mergeCell ref="C18:D18"/>
    <mergeCell ref="A19:B19"/>
    <mergeCell ref="C19:D19"/>
    <mergeCell ref="A20:B20"/>
    <mergeCell ref="C20:D20"/>
    <mergeCell ref="A16:B16"/>
    <mergeCell ref="C16:D16"/>
    <mergeCell ref="A1:D1"/>
    <mergeCell ref="A2:D2"/>
    <mergeCell ref="A9:D9"/>
    <mergeCell ref="A10:B12"/>
    <mergeCell ref="C10:D10"/>
    <mergeCell ref="C11:D11"/>
    <mergeCell ref="C12:D12"/>
    <mergeCell ref="A13:D13"/>
    <mergeCell ref="A14:B14"/>
    <mergeCell ref="C14:D14"/>
    <mergeCell ref="A15:B15"/>
    <mergeCell ref="C15:D15"/>
  </mergeCells>
  <printOptions horizontalCentered="1"/>
  <pageMargins left="0" right="0" top="0.39370078740157483" bottom="0.39370078740157483" header="0.31496062992125984" footer="0.31496062992125984"/>
  <pageSetup paperSize="9" orientation="portrait" horizontalDpi="4294967292" verticalDpi="4294967292" r:id="rId1"/>
  <headerFooter alignWithMargins="0">
    <oddHeader xml:space="preserve"> </oddHeader>
    <oddFooter>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66"/>
  <sheetViews>
    <sheetView view="pageBreakPreview" topLeftCell="A4" zoomScale="80" zoomScaleNormal="100" zoomScaleSheetLayoutView="80" workbookViewId="0">
      <selection activeCell="A7" sqref="A7"/>
    </sheetView>
  </sheetViews>
  <sheetFormatPr defaultColWidth="9.140625" defaultRowHeight="15.75" x14ac:dyDescent="0.25"/>
  <cols>
    <col min="1" max="1" width="94.28515625" style="3" customWidth="1"/>
    <col min="2" max="16384" width="9.140625" style="3"/>
  </cols>
  <sheetData>
    <row r="1" spans="1:1" ht="18.75" x14ac:dyDescent="0.25">
      <c r="A1" s="12" t="s">
        <v>70</v>
      </c>
    </row>
    <row r="2" spans="1:1" ht="23.25" x14ac:dyDescent="0.25">
      <c r="A2" s="7"/>
    </row>
    <row r="3" spans="1:1" ht="20.100000000000001" customHeight="1" x14ac:dyDescent="0.25">
      <c r="A3" s="6" t="s">
        <v>127</v>
      </c>
    </row>
    <row r="4" spans="1:1" ht="157.5" x14ac:dyDescent="0.25">
      <c r="A4" s="5" t="s">
        <v>122</v>
      </c>
    </row>
    <row r="5" spans="1:1" ht="15" customHeight="1" x14ac:dyDescent="0.25"/>
    <row r="6" spans="1:1" ht="20.100000000000001" customHeight="1" x14ac:dyDescent="0.25">
      <c r="A6" s="6" t="s">
        <v>126</v>
      </c>
    </row>
    <row r="7" spans="1:1" ht="157.5" x14ac:dyDescent="0.25">
      <c r="A7" s="5" t="s">
        <v>122</v>
      </c>
    </row>
    <row r="8" spans="1:1" ht="15" customHeight="1" x14ac:dyDescent="0.25"/>
    <row r="9" spans="1:1" ht="12.75" customHeight="1" x14ac:dyDescent="0.25"/>
    <row r="10" spans="1:1" ht="15" customHeight="1" x14ac:dyDescent="0.25"/>
    <row r="11" spans="1:1" ht="15" customHeight="1" x14ac:dyDescent="0.25"/>
    <row r="12" spans="1:1" ht="15" customHeight="1" x14ac:dyDescent="0.25"/>
    <row r="13" spans="1:1" ht="15" customHeight="1" x14ac:dyDescent="0.25"/>
    <row r="14" spans="1:1" ht="12.75" customHeight="1" x14ac:dyDescent="0.25"/>
    <row r="15" spans="1:1" ht="15" customHeight="1" x14ac:dyDescent="0.25"/>
    <row r="16" spans="1:1" ht="18" customHeight="1" x14ac:dyDescent="0.25"/>
    <row r="17" ht="18" customHeight="1" x14ac:dyDescent="0.25"/>
    <row r="18" ht="18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2.75" customHeight="1" x14ac:dyDescent="0.25"/>
    <row r="25" ht="15" customHeight="1" x14ac:dyDescent="0.25"/>
    <row r="26" ht="12.7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2.75" customHeight="1" x14ac:dyDescent="0.25"/>
    <row r="32" ht="15" customHeight="1" x14ac:dyDescent="0.25"/>
    <row r="33" ht="18" customHeight="1" x14ac:dyDescent="0.25"/>
    <row r="34" ht="18" customHeight="1" x14ac:dyDescent="0.25"/>
    <row r="35" ht="18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2.75" customHeight="1" x14ac:dyDescent="0.25"/>
    <row r="42" ht="15" customHeight="1" x14ac:dyDescent="0.25"/>
    <row r="43" ht="12.7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2.7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</sheetData>
  <printOptions horizontalCentered="1"/>
  <pageMargins left="0" right="0" top="0.39370078740157483" bottom="0.39370078740157483" header="0.31496062992125984" footer="0.31496062992125984"/>
  <pageSetup paperSize="9" orientation="portrait" horizontalDpi="300" verticalDpi="300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>
      <selection activeCell="G32" sqref="G32"/>
    </sheetView>
  </sheetViews>
  <sheetFormatPr defaultRowHeight="12.75" x14ac:dyDescent="0.2"/>
  <sheetData>
    <row r="1" spans="1:1" x14ac:dyDescent="0.2">
      <c r="A1" t="s">
        <v>102</v>
      </c>
    </row>
    <row r="2" spans="1:1" x14ac:dyDescent="0.2">
      <c r="A2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1"/>
  <sheetViews>
    <sheetView view="pageBreakPreview" topLeftCell="A4" zoomScale="110" zoomScaleNormal="115" zoomScaleSheetLayoutView="110" workbookViewId="0">
      <selection activeCell="I26" sqref="I26"/>
    </sheetView>
  </sheetViews>
  <sheetFormatPr defaultColWidth="9.140625" defaultRowHeight="12.75" x14ac:dyDescent="0.2"/>
  <cols>
    <col min="1" max="1" width="5.7109375" style="33" customWidth="1"/>
    <col min="2" max="2" width="8.140625" style="22" customWidth="1"/>
    <col min="3" max="3" width="10.5703125" style="22" customWidth="1"/>
    <col min="4" max="4" width="8.7109375" style="22" customWidth="1"/>
    <col min="5" max="6" width="10.7109375" style="22" customWidth="1"/>
    <col min="7" max="7" width="8.7109375" style="22" customWidth="1"/>
    <col min="8" max="9" width="10.7109375" style="22" customWidth="1"/>
    <col min="10" max="16384" width="9.140625" style="22"/>
  </cols>
  <sheetData>
    <row r="1" spans="1:9" ht="18.75" x14ac:dyDescent="0.2">
      <c r="A1" s="174" t="s">
        <v>270</v>
      </c>
      <c r="B1" s="175"/>
      <c r="C1" s="175"/>
      <c r="D1" s="175"/>
      <c r="E1" s="175"/>
      <c r="F1" s="175"/>
      <c r="G1" s="175"/>
      <c r="H1" s="175"/>
      <c r="I1" s="175"/>
    </row>
    <row r="2" spans="1:9" ht="12.6" customHeight="1" x14ac:dyDescent="0.2">
      <c r="A2" s="182" t="s">
        <v>204</v>
      </c>
      <c r="B2" s="183"/>
      <c r="C2" s="184"/>
      <c r="D2" s="191" t="s">
        <v>205</v>
      </c>
      <c r="E2" s="192"/>
      <c r="F2" s="192"/>
      <c r="G2" s="192"/>
      <c r="H2" s="193"/>
      <c r="I2" s="176" t="s">
        <v>84</v>
      </c>
    </row>
    <row r="3" spans="1:9" ht="12.6" customHeight="1" x14ac:dyDescent="0.2">
      <c r="A3" s="185"/>
      <c r="B3" s="186"/>
      <c r="C3" s="187"/>
      <c r="D3" s="194" t="s">
        <v>113</v>
      </c>
      <c r="E3" s="40" t="s">
        <v>206</v>
      </c>
      <c r="F3" s="40" t="s">
        <v>207</v>
      </c>
      <c r="G3" s="40" t="s">
        <v>208</v>
      </c>
      <c r="H3" s="176" t="s">
        <v>112</v>
      </c>
      <c r="I3" s="177"/>
    </row>
    <row r="4" spans="1:9" ht="12.6" customHeight="1" x14ac:dyDescent="0.2">
      <c r="A4" s="188"/>
      <c r="B4" s="189"/>
      <c r="C4" s="190"/>
      <c r="D4" s="195"/>
      <c r="E4" s="41" t="s">
        <v>209</v>
      </c>
      <c r="F4" s="41" t="s">
        <v>210</v>
      </c>
      <c r="G4" s="41" t="s">
        <v>211</v>
      </c>
      <c r="H4" s="178"/>
      <c r="I4" s="178"/>
    </row>
    <row r="5" spans="1:9" ht="15" customHeight="1" x14ac:dyDescent="0.2">
      <c r="A5" s="179" t="s">
        <v>4</v>
      </c>
      <c r="B5" s="180"/>
      <c r="C5" s="181"/>
      <c r="D5" s="23">
        <v>0</v>
      </c>
      <c r="E5" s="24">
        <v>0</v>
      </c>
      <c r="F5" s="24">
        <v>0</v>
      </c>
      <c r="G5" s="24">
        <v>0</v>
      </c>
      <c r="H5" s="25">
        <v>0</v>
      </c>
      <c r="I5" s="39">
        <f>SUM(D5:H5)</f>
        <v>0</v>
      </c>
    </row>
    <row r="6" spans="1:9" ht="15" customHeight="1" x14ac:dyDescent="0.2">
      <c r="A6" s="179" t="s">
        <v>5</v>
      </c>
      <c r="B6" s="180"/>
      <c r="C6" s="181"/>
      <c r="D6" s="23">
        <v>0</v>
      </c>
      <c r="E6" s="24">
        <v>0</v>
      </c>
      <c r="F6" s="24">
        <v>0</v>
      </c>
      <c r="G6" s="24">
        <v>0</v>
      </c>
      <c r="H6" s="25">
        <v>0</v>
      </c>
      <c r="I6" s="39">
        <f>SUM(D6:H6)</f>
        <v>0</v>
      </c>
    </row>
    <row r="7" spans="1:9" ht="15" customHeight="1" x14ac:dyDescent="0.2">
      <c r="A7" s="179" t="s">
        <v>6</v>
      </c>
      <c r="B7" s="180"/>
      <c r="C7" s="181"/>
      <c r="D7" s="23">
        <v>0</v>
      </c>
      <c r="E7" s="24">
        <v>0</v>
      </c>
      <c r="F7" s="24">
        <v>0</v>
      </c>
      <c r="G7" s="24">
        <v>0</v>
      </c>
      <c r="H7" s="25">
        <v>0</v>
      </c>
      <c r="I7" s="39">
        <f>SUM(D7:H7)</f>
        <v>0</v>
      </c>
    </row>
    <row r="8" spans="1:9" ht="15" customHeight="1" x14ac:dyDescent="0.2">
      <c r="A8" s="179" t="s">
        <v>7</v>
      </c>
      <c r="B8" s="180"/>
      <c r="C8" s="181"/>
      <c r="D8" s="26">
        <v>0</v>
      </c>
      <c r="E8" s="26">
        <v>0</v>
      </c>
      <c r="F8" s="26">
        <v>0</v>
      </c>
      <c r="G8" s="26">
        <v>0</v>
      </c>
      <c r="H8" s="27">
        <v>0</v>
      </c>
      <c r="I8" s="38">
        <f>SUM(D8:H8)</f>
        <v>0</v>
      </c>
    </row>
    <row r="9" spans="1:9" ht="15" customHeight="1" x14ac:dyDescent="0.2">
      <c r="A9" s="199" t="s">
        <v>28</v>
      </c>
      <c r="B9" s="42" t="s">
        <v>8</v>
      </c>
      <c r="C9" s="43"/>
      <c r="D9" s="28">
        <v>0</v>
      </c>
      <c r="E9" s="26">
        <v>0</v>
      </c>
      <c r="F9" s="26">
        <v>0</v>
      </c>
      <c r="G9" s="26">
        <v>0</v>
      </c>
      <c r="H9" s="27">
        <v>0</v>
      </c>
      <c r="I9" s="38">
        <f>SUM(D9:H9)</f>
        <v>0</v>
      </c>
    </row>
    <row r="10" spans="1:9" ht="15" customHeight="1" x14ac:dyDescent="0.2">
      <c r="A10" s="200"/>
      <c r="B10" s="42" t="s">
        <v>9</v>
      </c>
      <c r="C10" s="43"/>
      <c r="D10" s="37"/>
      <c r="E10" s="37"/>
      <c r="F10" s="37"/>
      <c r="G10" s="37"/>
      <c r="H10" s="37"/>
      <c r="I10" s="29">
        <v>0</v>
      </c>
    </row>
    <row r="11" spans="1:9" ht="15" customHeight="1" x14ac:dyDescent="0.2">
      <c r="A11" s="179" t="s">
        <v>111</v>
      </c>
      <c r="B11" s="180"/>
      <c r="C11" s="181"/>
      <c r="D11" s="205" t="s">
        <v>110</v>
      </c>
      <c r="E11" s="206"/>
      <c r="F11" s="206"/>
      <c r="G11" s="206"/>
      <c r="H11" s="36">
        <f>0.45*I8</f>
        <v>0</v>
      </c>
      <c r="I11" s="29">
        <v>0</v>
      </c>
    </row>
    <row r="12" spans="1:9" ht="15" customHeight="1" x14ac:dyDescent="0.2">
      <c r="A12" s="179" t="s">
        <v>109</v>
      </c>
      <c r="B12" s="180"/>
      <c r="C12" s="181"/>
      <c r="D12" s="207" t="s">
        <v>108</v>
      </c>
      <c r="E12" s="207"/>
      <c r="F12" s="207"/>
      <c r="G12" s="207"/>
      <c r="H12" s="208"/>
      <c r="I12" s="38">
        <f>I8+I9+I10+I11</f>
        <v>0</v>
      </c>
    </row>
    <row r="13" spans="1:9" ht="15" customHeight="1" x14ac:dyDescent="0.2">
      <c r="A13" s="179" t="s">
        <v>228</v>
      </c>
      <c r="B13" s="180"/>
      <c r="C13" s="181"/>
      <c r="D13" s="203" t="s">
        <v>107</v>
      </c>
      <c r="E13" s="203"/>
      <c r="F13" s="203"/>
      <c r="G13" s="203"/>
      <c r="H13" s="204"/>
      <c r="I13" s="30">
        <v>0</v>
      </c>
    </row>
    <row r="14" spans="1:9" x14ac:dyDescent="0.2">
      <c r="A14" s="31"/>
      <c r="B14" s="32"/>
      <c r="C14" s="32"/>
      <c r="D14" s="32"/>
      <c r="E14" s="32"/>
      <c r="F14" s="32"/>
      <c r="G14" s="32"/>
      <c r="H14" s="32"/>
      <c r="I14" s="32"/>
    </row>
    <row r="15" spans="1:9" ht="18.75" x14ac:dyDescent="0.3">
      <c r="A15" s="174" t="s">
        <v>219</v>
      </c>
      <c r="B15" s="201"/>
      <c r="C15" s="201"/>
      <c r="D15" s="201"/>
      <c r="E15" s="201"/>
      <c r="F15" s="201"/>
      <c r="G15" s="201"/>
      <c r="H15" s="201"/>
      <c r="I15" s="201"/>
    </row>
    <row r="16" spans="1:9" ht="12.6" customHeight="1" x14ac:dyDescent="0.2">
      <c r="A16" s="182" t="s">
        <v>204</v>
      </c>
      <c r="B16" s="183"/>
      <c r="C16" s="184"/>
      <c r="D16" s="191" t="s">
        <v>205</v>
      </c>
      <c r="E16" s="192"/>
      <c r="F16" s="192"/>
      <c r="G16" s="192"/>
      <c r="H16" s="193"/>
      <c r="I16" s="176" t="s">
        <v>84</v>
      </c>
    </row>
    <row r="17" spans="1:12" ht="12.6" customHeight="1" x14ac:dyDescent="0.2">
      <c r="A17" s="185"/>
      <c r="B17" s="186"/>
      <c r="C17" s="187"/>
      <c r="D17" s="194" t="s">
        <v>113</v>
      </c>
      <c r="E17" s="40" t="s">
        <v>206</v>
      </c>
      <c r="F17" s="40" t="s">
        <v>207</v>
      </c>
      <c r="G17" s="40" t="s">
        <v>208</v>
      </c>
      <c r="H17" s="176" t="s">
        <v>112</v>
      </c>
      <c r="I17" s="177"/>
    </row>
    <row r="18" spans="1:12" ht="12.6" customHeight="1" x14ac:dyDescent="0.2">
      <c r="A18" s="188"/>
      <c r="B18" s="189"/>
      <c r="C18" s="190"/>
      <c r="D18" s="202"/>
      <c r="E18" s="41" t="s">
        <v>209</v>
      </c>
      <c r="F18" s="41" t="s">
        <v>210</v>
      </c>
      <c r="G18" s="41" t="s">
        <v>211</v>
      </c>
      <c r="H18" s="178"/>
      <c r="I18" s="178"/>
    </row>
    <row r="19" spans="1:12" ht="15" customHeight="1" x14ac:dyDescent="0.2">
      <c r="A19" s="179" t="s">
        <v>4</v>
      </c>
      <c r="B19" s="180"/>
      <c r="C19" s="181"/>
      <c r="D19" s="23">
        <v>0</v>
      </c>
      <c r="E19" s="24">
        <v>0</v>
      </c>
      <c r="F19" s="24">
        <v>0</v>
      </c>
      <c r="G19" s="24">
        <v>0</v>
      </c>
      <c r="H19" s="25">
        <v>0</v>
      </c>
      <c r="I19" s="39">
        <f>SUM(D19:H19)</f>
        <v>0</v>
      </c>
    </row>
    <row r="20" spans="1:12" ht="15" customHeight="1" x14ac:dyDescent="0.2">
      <c r="A20" s="179" t="s">
        <v>5</v>
      </c>
      <c r="B20" s="180"/>
      <c r="C20" s="181"/>
      <c r="D20" s="23">
        <v>0</v>
      </c>
      <c r="E20" s="24">
        <v>0</v>
      </c>
      <c r="F20" s="24">
        <v>0</v>
      </c>
      <c r="G20" s="24">
        <v>0</v>
      </c>
      <c r="H20" s="25">
        <v>0</v>
      </c>
      <c r="I20" s="39">
        <f>SUM(D20:H20)</f>
        <v>0</v>
      </c>
    </row>
    <row r="21" spans="1:12" ht="15" customHeight="1" x14ac:dyDescent="0.2">
      <c r="A21" s="179" t="s">
        <v>6</v>
      </c>
      <c r="B21" s="180"/>
      <c r="C21" s="181"/>
      <c r="D21" s="23">
        <v>0</v>
      </c>
      <c r="E21" s="24">
        <v>0</v>
      </c>
      <c r="F21" s="24">
        <v>0</v>
      </c>
      <c r="G21" s="24">
        <v>0</v>
      </c>
      <c r="H21" s="25">
        <v>0</v>
      </c>
      <c r="I21" s="39">
        <f>SUM(D21:H21)</f>
        <v>0</v>
      </c>
    </row>
    <row r="22" spans="1:12" ht="15" customHeight="1" x14ac:dyDescent="0.2">
      <c r="A22" s="179" t="s">
        <v>7</v>
      </c>
      <c r="B22" s="180"/>
      <c r="C22" s="181"/>
      <c r="D22" s="26">
        <v>0</v>
      </c>
      <c r="E22" s="26">
        <v>0</v>
      </c>
      <c r="F22" s="26">
        <v>0</v>
      </c>
      <c r="G22" s="26">
        <v>0</v>
      </c>
      <c r="H22" s="27">
        <v>0</v>
      </c>
      <c r="I22" s="38">
        <f>SUM(D22:H22)</f>
        <v>0</v>
      </c>
      <c r="L22" s="35"/>
    </row>
    <row r="23" spans="1:12" ht="15" customHeight="1" x14ac:dyDescent="0.2">
      <c r="A23" s="199" t="s">
        <v>28</v>
      </c>
      <c r="B23" s="42" t="s">
        <v>8</v>
      </c>
      <c r="C23" s="43"/>
      <c r="D23" s="28">
        <v>0</v>
      </c>
      <c r="E23" s="26">
        <v>0</v>
      </c>
      <c r="F23" s="26">
        <v>0</v>
      </c>
      <c r="G23" s="26">
        <v>0</v>
      </c>
      <c r="H23" s="27">
        <v>0</v>
      </c>
      <c r="I23" s="38">
        <f>SUM(D23:H23)</f>
        <v>0</v>
      </c>
    </row>
    <row r="24" spans="1:12" ht="15" customHeight="1" x14ac:dyDescent="0.2">
      <c r="A24" s="200"/>
      <c r="B24" s="42" t="s">
        <v>9</v>
      </c>
      <c r="C24" s="43"/>
      <c r="D24" s="37"/>
      <c r="E24" s="37"/>
      <c r="F24" s="37"/>
      <c r="G24" s="37"/>
      <c r="H24" s="37"/>
      <c r="I24" s="30">
        <v>0</v>
      </c>
    </row>
    <row r="25" spans="1:12" ht="15" customHeight="1" x14ac:dyDescent="0.2">
      <c r="A25" s="179" t="s">
        <v>111</v>
      </c>
      <c r="B25" s="180"/>
      <c r="C25" s="181"/>
      <c r="D25" s="205" t="s">
        <v>110</v>
      </c>
      <c r="E25" s="206"/>
      <c r="F25" s="206"/>
      <c r="G25" s="206"/>
      <c r="H25" s="36">
        <f>0.45*I22</f>
        <v>0</v>
      </c>
      <c r="I25" s="30">
        <v>0</v>
      </c>
    </row>
    <row r="26" spans="1:12" ht="15" customHeight="1" x14ac:dyDescent="0.2">
      <c r="A26" s="179" t="s">
        <v>109</v>
      </c>
      <c r="B26" s="180"/>
      <c r="C26" s="181"/>
      <c r="D26" s="207" t="s">
        <v>108</v>
      </c>
      <c r="E26" s="207"/>
      <c r="F26" s="207"/>
      <c r="G26" s="207"/>
      <c r="H26" s="208"/>
      <c r="I26" s="38">
        <f>I22+I23+I24+I25</f>
        <v>0</v>
      </c>
    </row>
    <row r="27" spans="1:12" ht="15" customHeight="1" x14ac:dyDescent="0.2">
      <c r="A27" s="196" t="s">
        <v>228</v>
      </c>
      <c r="B27" s="197"/>
      <c r="C27" s="197"/>
      <c r="D27" s="198" t="s">
        <v>107</v>
      </c>
      <c r="E27" s="198"/>
      <c r="F27" s="198"/>
      <c r="G27" s="198"/>
      <c r="H27" s="198"/>
      <c r="I27" s="30">
        <v>0</v>
      </c>
    </row>
    <row r="31" spans="1:12" x14ac:dyDescent="0.2">
      <c r="E31" s="34"/>
    </row>
  </sheetData>
  <sheetProtection algorithmName="SHA-512" hashValue="6lvAmjyfsx0WO6MIL5ZifoTc0oyRamqcgkadL54COw9u47l8RdZ0Ihv7TzVohlBnJyFdqMYireeg+I+GHg8qzQ==" saltValue="AZv4e5kedSIsG6LwKM8tYg==" spinCount="100000" sheet="1" objects="1" scenarios="1"/>
  <mergeCells count="34">
    <mergeCell ref="A9:A10"/>
    <mergeCell ref="A8:C8"/>
    <mergeCell ref="A11:C11"/>
    <mergeCell ref="D11:G11"/>
    <mergeCell ref="A12:C12"/>
    <mergeCell ref="D12:H12"/>
    <mergeCell ref="A13:C13"/>
    <mergeCell ref="D13:H13"/>
    <mergeCell ref="A25:C25"/>
    <mergeCell ref="D25:G25"/>
    <mergeCell ref="A26:C26"/>
    <mergeCell ref="D26:H26"/>
    <mergeCell ref="A27:C27"/>
    <mergeCell ref="D27:H27"/>
    <mergeCell ref="A23:A24"/>
    <mergeCell ref="A15:I15"/>
    <mergeCell ref="I16:I18"/>
    <mergeCell ref="A19:C19"/>
    <mergeCell ref="A20:C20"/>
    <mergeCell ref="A21:C21"/>
    <mergeCell ref="A22:C22"/>
    <mergeCell ref="A16:C18"/>
    <mergeCell ref="D16:H16"/>
    <mergeCell ref="D17:D18"/>
    <mergeCell ref="H17:H18"/>
    <mergeCell ref="A1:I1"/>
    <mergeCell ref="I2:I4"/>
    <mergeCell ref="A5:C5"/>
    <mergeCell ref="A6:C6"/>
    <mergeCell ref="A7:C7"/>
    <mergeCell ref="A2:C4"/>
    <mergeCell ref="D2:H2"/>
    <mergeCell ref="D3:D4"/>
    <mergeCell ref="H3:H4"/>
  </mergeCells>
  <conditionalFormatting sqref="I11">
    <cfRule type="cellIs" dxfId="59" priority="2" stopIfTrue="1" operator="greaterThan">
      <formula>$H$11</formula>
    </cfRule>
    <cfRule type="cellIs" priority="7" stopIfTrue="1" operator="greaterThan">
      <formula>$H$11</formula>
    </cfRule>
    <cfRule type="expression" priority="8" stopIfTrue="1">
      <formula>"SE+$I$12&gt;$H$12"</formula>
    </cfRule>
  </conditionalFormatting>
  <conditionalFormatting sqref="I25">
    <cfRule type="cellIs" dxfId="58" priority="1" stopIfTrue="1" operator="greaterThan">
      <formula>$H$25</formula>
    </cfRule>
    <cfRule type="cellIs" dxfId="57" priority="3" stopIfTrue="1" operator="greaterThan">
      <formula>$H$11</formula>
    </cfRule>
    <cfRule type="cellIs" priority="4" stopIfTrue="1" operator="greaterThan">
      <formula>$H$11</formula>
    </cfRule>
    <cfRule type="expression" priority="5" stopIfTrue="1">
      <formula>"SE+$I$12&gt;$H$12"</formula>
    </cfRule>
  </conditionalFormatting>
  <printOptions horizontalCentered="1"/>
  <pageMargins left="0" right="0" top="0.39370078740157483" bottom="0.39370078740157483" header="0.31496062992125984" footer="0.31496062992125984"/>
  <pageSetup paperSize="9" orientation="landscape" horizontalDpi="4294967292" verticalDpi="4294967292" r:id="rId1"/>
  <headerFooter alignWithMargins="0">
    <oddHeader xml:space="preserve"> 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"/>
  <sheetViews>
    <sheetView view="pageBreakPreview" zoomScale="90" zoomScaleNormal="100" zoomScaleSheetLayoutView="90" workbookViewId="0">
      <selection activeCell="A7" sqref="A7"/>
    </sheetView>
  </sheetViews>
  <sheetFormatPr defaultColWidth="9.140625" defaultRowHeight="12.75" x14ac:dyDescent="0.2"/>
  <cols>
    <col min="1" max="1" width="19.28515625" style="44" customWidth="1"/>
    <col min="2" max="11" width="9.7109375" style="44" customWidth="1"/>
    <col min="12" max="16384" width="9.140625" style="44"/>
  </cols>
  <sheetData>
    <row r="1" spans="1:11" ht="18.75" x14ac:dyDescent="0.2">
      <c r="A1" s="209" t="s">
        <v>220</v>
      </c>
      <c r="B1" s="210"/>
      <c r="C1" s="210"/>
      <c r="D1" s="210"/>
      <c r="E1" s="210"/>
      <c r="F1" s="210"/>
      <c r="G1" s="210"/>
      <c r="H1" s="210"/>
      <c r="I1" s="210"/>
      <c r="J1" s="210"/>
      <c r="K1" s="211"/>
    </row>
    <row r="2" spans="1:11" ht="15" customHeight="1" x14ac:dyDescent="0.2">
      <c r="A2" s="212" t="s">
        <v>114</v>
      </c>
      <c r="B2" s="215" t="s">
        <v>212</v>
      </c>
      <c r="C2" s="216"/>
      <c r="D2" s="216"/>
      <c r="E2" s="216"/>
      <c r="F2" s="216"/>
      <c r="G2" s="216"/>
      <c r="H2" s="216"/>
      <c r="I2" s="216"/>
      <c r="J2" s="216"/>
      <c r="K2" s="217"/>
    </row>
    <row r="3" spans="1:11" ht="15" customHeight="1" x14ac:dyDescent="0.2">
      <c r="A3" s="213"/>
      <c r="B3" s="218" t="s">
        <v>115</v>
      </c>
      <c r="C3" s="52" t="s">
        <v>10</v>
      </c>
      <c r="D3" s="53" t="s">
        <v>11</v>
      </c>
      <c r="E3" s="52" t="s">
        <v>12</v>
      </c>
      <c r="F3" s="53" t="s">
        <v>13</v>
      </c>
      <c r="G3" s="52" t="s">
        <v>13</v>
      </c>
      <c r="H3" s="52" t="s">
        <v>14</v>
      </c>
      <c r="I3" s="52" t="s">
        <v>15</v>
      </c>
      <c r="J3" s="52" t="s">
        <v>13</v>
      </c>
      <c r="K3" s="52" t="s">
        <v>13</v>
      </c>
    </row>
    <row r="4" spans="1:11" ht="15" customHeight="1" x14ac:dyDescent="0.2">
      <c r="A4" s="213"/>
      <c r="B4" s="218"/>
      <c r="C4" s="52" t="s">
        <v>16</v>
      </c>
      <c r="D4" s="53" t="s">
        <v>213</v>
      </c>
      <c r="E4" s="52" t="s">
        <v>17</v>
      </c>
      <c r="F4" s="53" t="s">
        <v>18</v>
      </c>
      <c r="G4" s="52" t="s">
        <v>19</v>
      </c>
      <c r="H4" s="52" t="s">
        <v>17</v>
      </c>
      <c r="I4" s="52" t="s">
        <v>20</v>
      </c>
      <c r="J4" s="52" t="s">
        <v>21</v>
      </c>
      <c r="K4" s="52" t="s">
        <v>22</v>
      </c>
    </row>
    <row r="5" spans="1:11" ht="15" customHeight="1" x14ac:dyDescent="0.2">
      <c r="A5" s="214"/>
      <c r="B5" s="219"/>
      <c r="C5" s="54" t="s">
        <v>23</v>
      </c>
      <c r="D5" s="55"/>
      <c r="E5" s="54" t="s">
        <v>23</v>
      </c>
      <c r="F5" s="54" t="s">
        <v>24</v>
      </c>
      <c r="G5" s="54" t="s">
        <v>24</v>
      </c>
      <c r="H5" s="54" t="s">
        <v>23</v>
      </c>
      <c r="I5" s="54" t="s">
        <v>23</v>
      </c>
      <c r="J5" s="54" t="s">
        <v>24</v>
      </c>
      <c r="K5" s="54" t="s">
        <v>24</v>
      </c>
    </row>
    <row r="6" spans="1:11" ht="15" customHeight="1" x14ac:dyDescent="0.2">
      <c r="A6" s="56" t="s">
        <v>25</v>
      </c>
      <c r="B6" s="45"/>
      <c r="C6" s="46"/>
      <c r="D6" s="46"/>
      <c r="E6" s="46"/>
      <c r="F6" s="46">
        <v>0</v>
      </c>
      <c r="G6" s="46">
        <v>0</v>
      </c>
      <c r="H6" s="46"/>
      <c r="I6" s="46"/>
      <c r="J6" s="46">
        <v>0</v>
      </c>
      <c r="K6" s="46">
        <v>0</v>
      </c>
    </row>
    <row r="7" spans="1:11" ht="15" customHeight="1" x14ac:dyDescent="0.2">
      <c r="A7" s="57" t="s">
        <v>26</v>
      </c>
      <c r="B7" s="48"/>
      <c r="C7" s="47"/>
      <c r="D7" s="49"/>
      <c r="E7" s="47"/>
      <c r="F7" s="50">
        <v>0</v>
      </c>
      <c r="G7" s="50">
        <v>0</v>
      </c>
      <c r="H7" s="47"/>
      <c r="I7" s="47"/>
      <c r="J7" s="50">
        <v>0</v>
      </c>
      <c r="K7" s="50">
        <v>0</v>
      </c>
    </row>
    <row r="8" spans="1:11" ht="15" customHeight="1" x14ac:dyDescent="0.2">
      <c r="A8" s="57" t="s">
        <v>26</v>
      </c>
      <c r="B8" s="48"/>
      <c r="C8" s="47"/>
      <c r="D8" s="49"/>
      <c r="E8" s="47"/>
      <c r="F8" s="50">
        <v>0</v>
      </c>
      <c r="G8" s="50">
        <v>0</v>
      </c>
      <c r="H8" s="47"/>
      <c r="I8" s="47"/>
      <c r="J8" s="50">
        <v>0</v>
      </c>
      <c r="K8" s="50">
        <v>0</v>
      </c>
    </row>
    <row r="9" spans="1:11" ht="15" customHeight="1" x14ac:dyDescent="0.2">
      <c r="A9" s="57" t="s">
        <v>26</v>
      </c>
      <c r="B9" s="48"/>
      <c r="C9" s="47"/>
      <c r="D9" s="49"/>
      <c r="E9" s="47"/>
      <c r="F9" s="50">
        <v>0</v>
      </c>
      <c r="G9" s="50">
        <v>0</v>
      </c>
      <c r="H9" s="47"/>
      <c r="I9" s="47"/>
      <c r="J9" s="50">
        <v>0</v>
      </c>
      <c r="K9" s="50">
        <v>0</v>
      </c>
    </row>
    <row r="10" spans="1:11" ht="15" customHeight="1" x14ac:dyDescent="0.2">
      <c r="A10" s="57" t="s">
        <v>26</v>
      </c>
      <c r="B10" s="48"/>
      <c r="C10" s="47"/>
      <c r="D10" s="49"/>
      <c r="E10" s="47"/>
      <c r="F10" s="50">
        <v>0</v>
      </c>
      <c r="G10" s="50">
        <v>0</v>
      </c>
      <c r="H10" s="47"/>
      <c r="I10" s="47"/>
      <c r="J10" s="50">
        <v>0</v>
      </c>
      <c r="K10" s="50">
        <v>0</v>
      </c>
    </row>
    <row r="15" spans="1:11" x14ac:dyDescent="0.2">
      <c r="C15" s="51" t="s">
        <v>0</v>
      </c>
    </row>
  </sheetData>
  <sheetProtection password="EAB7" sheet="1" objects="1" scenarios="1"/>
  <mergeCells count="4">
    <mergeCell ref="A1:K1"/>
    <mergeCell ref="A2:A5"/>
    <mergeCell ref="B2:K2"/>
    <mergeCell ref="B3:B5"/>
  </mergeCells>
  <printOptions horizontalCentered="1"/>
  <pageMargins left="0" right="0" top="0.39370078740157483" bottom="0.39370078740157483" header="0.31496062992125984" footer="0.31496062992125984"/>
  <pageSetup paperSize="9" orientation="landscape" horizontalDpi="4294967292" verticalDpi="4294967292" r:id="rId1"/>
  <headerFooter alignWithMargins="0">
    <oddHeader xml:space="preserve"> </oddHeader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7"/>
  <sheetViews>
    <sheetView tabSelected="1" view="pageBreakPreview" zoomScaleNormal="100" zoomScaleSheetLayoutView="100" workbookViewId="0">
      <selection activeCell="I8" sqref="I8"/>
    </sheetView>
  </sheetViews>
  <sheetFormatPr defaultColWidth="9.140625" defaultRowHeight="12.75" x14ac:dyDescent="0.2"/>
  <cols>
    <col min="1" max="1" width="3.7109375" style="59" bestFit="1" customWidth="1"/>
    <col min="2" max="2" width="41.42578125" style="59" customWidth="1"/>
    <col min="3" max="3" width="70.85546875" style="59" customWidth="1"/>
    <col min="4" max="4" width="14" style="59" customWidth="1"/>
    <col min="5" max="5" width="8.28515625" style="59" customWidth="1"/>
    <col min="6" max="6" width="8.140625" style="108" bestFit="1" customWidth="1"/>
    <col min="7" max="7" width="11.28515625" style="59" bestFit="1" customWidth="1"/>
    <col min="8" max="8" width="8.7109375" style="59" bestFit="1" customWidth="1"/>
    <col min="9" max="9" width="13.85546875" style="59" customWidth="1"/>
    <col min="10" max="16384" width="9.140625" style="59"/>
  </cols>
  <sheetData>
    <row r="1" spans="1:15" s="58" customFormat="1" ht="19.5" customHeight="1" x14ac:dyDescent="0.3">
      <c r="A1" s="235" t="s">
        <v>221</v>
      </c>
      <c r="B1" s="236"/>
      <c r="C1" s="236"/>
      <c r="D1" s="236"/>
      <c r="E1" s="236"/>
      <c r="F1" s="236"/>
      <c r="G1" s="236"/>
      <c r="H1" s="236"/>
      <c r="I1" s="237"/>
    </row>
    <row r="2" spans="1:15" s="93" customFormat="1" ht="19.5" customHeight="1" x14ac:dyDescent="0.2">
      <c r="A2" s="114">
        <v>1</v>
      </c>
      <c r="B2" s="238" t="s">
        <v>168</v>
      </c>
      <c r="C2" s="238"/>
      <c r="D2" s="238"/>
      <c r="E2" s="238"/>
      <c r="F2" s="238"/>
      <c r="G2" s="115">
        <v>932.8</v>
      </c>
      <c r="H2" s="92"/>
      <c r="I2" s="83"/>
    </row>
    <row r="3" spans="1:15" s="93" customFormat="1" ht="19.5" customHeight="1" x14ac:dyDescent="0.2">
      <c r="A3" s="109">
        <v>2</v>
      </c>
      <c r="B3" s="223" t="s">
        <v>121</v>
      </c>
      <c r="C3" s="225"/>
      <c r="D3" s="110" t="s">
        <v>154</v>
      </c>
      <c r="E3" s="111" t="s">
        <v>78</v>
      </c>
      <c r="F3" s="112" t="s">
        <v>116</v>
      </c>
      <c r="G3" s="113"/>
      <c r="H3" s="92"/>
      <c r="I3" s="83"/>
      <c r="L3" s="102"/>
      <c r="M3" s="102"/>
      <c r="N3" s="102"/>
      <c r="O3" s="102"/>
    </row>
    <row r="4" spans="1:15" s="93" customFormat="1" ht="19.5" customHeight="1" x14ac:dyDescent="0.2">
      <c r="A4" s="84" t="s">
        <v>120</v>
      </c>
      <c r="B4" s="232" t="s">
        <v>85</v>
      </c>
      <c r="C4" s="234"/>
      <c r="D4" s="85"/>
      <c r="E4" s="86">
        <v>0.1</v>
      </c>
      <c r="F4" s="91">
        <f>IF(D4&gt;=3,(7+1.5*(D4-3))/100,IF(D4&gt;=2,(7*(D4-2))/100,0))</f>
        <v>0</v>
      </c>
      <c r="G4" s="101">
        <f>F4*G2</f>
        <v>0</v>
      </c>
      <c r="H4" s="92"/>
      <c r="I4" s="83"/>
      <c r="L4" s="102"/>
      <c r="M4" s="106" t="s">
        <v>250</v>
      </c>
      <c r="N4" s="105"/>
      <c r="O4" s="105"/>
    </row>
    <row r="5" spans="1:15" s="93" customFormat="1" ht="19.5" customHeight="1" x14ac:dyDescent="0.2">
      <c r="A5" s="84" t="s">
        <v>169</v>
      </c>
      <c r="B5" s="103" t="s">
        <v>248</v>
      </c>
      <c r="C5" s="242"/>
      <c r="D5" s="242"/>
      <c r="E5" s="242"/>
      <c r="F5" s="104" t="b">
        <f>IF(C5=M4,4%,IF(C5=M5,6%,IF(C5=M6,8%,IF(C5=M7,10%,IF(C5=M8,0%)))))</f>
        <v>0</v>
      </c>
      <c r="G5" s="101">
        <f>G2*F5</f>
        <v>0</v>
      </c>
      <c r="H5" s="92"/>
      <c r="I5" s="83"/>
      <c r="L5" s="102"/>
      <c r="M5" s="106" t="s">
        <v>253</v>
      </c>
      <c r="N5" s="105"/>
      <c r="O5" s="105"/>
    </row>
    <row r="6" spans="1:15" s="93" customFormat="1" ht="19.5" customHeight="1" x14ac:dyDescent="0.2">
      <c r="A6" s="109">
        <v>3</v>
      </c>
      <c r="B6" s="243" t="s">
        <v>128</v>
      </c>
      <c r="C6" s="244"/>
      <c r="D6" s="245"/>
      <c r="E6" s="112" t="s">
        <v>105</v>
      </c>
      <c r="F6" s="112" t="s">
        <v>182</v>
      </c>
      <c r="G6" s="151"/>
      <c r="H6" s="95"/>
      <c r="I6" s="96"/>
      <c r="L6" s="102"/>
      <c r="M6" s="106" t="s">
        <v>252</v>
      </c>
      <c r="N6" s="105"/>
      <c r="O6" s="105"/>
    </row>
    <row r="7" spans="1:15" s="93" customFormat="1" ht="24.95" customHeight="1" x14ac:dyDescent="0.2">
      <c r="A7" s="88" t="s">
        <v>72</v>
      </c>
      <c r="B7" s="239" t="s">
        <v>170</v>
      </c>
      <c r="C7" s="240"/>
      <c r="D7" s="241"/>
      <c r="E7" s="87">
        <f>IF(F7="SI",7%,0%)</f>
        <v>0</v>
      </c>
      <c r="F7" s="89"/>
      <c r="G7" s="101">
        <f>IF(F7="SI",G2*E7,0)</f>
        <v>0</v>
      </c>
      <c r="H7" s="94"/>
      <c r="I7" s="94"/>
      <c r="L7" s="102"/>
      <c r="M7" s="106" t="s">
        <v>249</v>
      </c>
      <c r="N7" s="105"/>
      <c r="O7" s="105"/>
    </row>
    <row r="8" spans="1:15" s="93" customFormat="1" ht="19.5" customHeight="1" x14ac:dyDescent="0.2">
      <c r="A8" s="88" t="s">
        <v>119</v>
      </c>
      <c r="B8" s="239" t="s">
        <v>171</v>
      </c>
      <c r="C8" s="240"/>
      <c r="D8" s="241"/>
      <c r="E8" s="87">
        <f>IF(F8="SI",3.5%,0%)</f>
        <v>0</v>
      </c>
      <c r="F8" s="89"/>
      <c r="G8" s="101">
        <f>IF(F8="SI",G2*E8,0)</f>
        <v>0</v>
      </c>
      <c r="H8" s="94"/>
      <c r="I8" s="94"/>
      <c r="L8" s="102"/>
      <c r="M8" s="102" t="s">
        <v>251</v>
      </c>
    </row>
    <row r="9" spans="1:15" s="93" customFormat="1" ht="19.5" customHeight="1" x14ac:dyDescent="0.2">
      <c r="A9" s="88" t="s">
        <v>118</v>
      </c>
      <c r="B9" s="239" t="s">
        <v>153</v>
      </c>
      <c r="C9" s="240"/>
      <c r="D9" s="241"/>
      <c r="E9" s="87">
        <f>IF(F9="SI",4%,0%)</f>
        <v>0</v>
      </c>
      <c r="F9" s="89"/>
      <c r="G9" s="101">
        <f>IF(F9="SI",G2*E9,0)</f>
        <v>0</v>
      </c>
      <c r="H9" s="94"/>
      <c r="I9" s="94"/>
    </row>
    <row r="10" spans="1:15" s="93" customFormat="1" ht="19.5" customHeight="1" x14ac:dyDescent="0.2">
      <c r="A10" s="88" t="s">
        <v>117</v>
      </c>
      <c r="B10" s="239" t="s">
        <v>172</v>
      </c>
      <c r="C10" s="240"/>
      <c r="D10" s="241"/>
      <c r="E10" s="87">
        <f>IF(F10="SI",10%,0%)</f>
        <v>0</v>
      </c>
      <c r="F10" s="89"/>
      <c r="G10" s="101">
        <f>IF(F10="SI",G2*E10,0)</f>
        <v>0</v>
      </c>
      <c r="H10" s="94"/>
      <c r="I10" s="94"/>
    </row>
    <row r="11" spans="1:15" s="93" customFormat="1" ht="24.95" customHeight="1" x14ac:dyDescent="0.2">
      <c r="A11" s="88" t="s">
        <v>129</v>
      </c>
      <c r="B11" s="239" t="s">
        <v>173</v>
      </c>
      <c r="C11" s="240"/>
      <c r="D11" s="241"/>
      <c r="E11" s="87">
        <f>IF(F11="SI",10%,0%)</f>
        <v>0</v>
      </c>
      <c r="F11" s="89"/>
      <c r="G11" s="101">
        <f>IF(F11="SI",G2*E11,0)</f>
        <v>0</v>
      </c>
      <c r="H11" s="94"/>
      <c r="I11" s="94"/>
    </row>
    <row r="12" spans="1:15" s="93" customFormat="1" ht="19.5" customHeight="1" x14ac:dyDescent="0.2">
      <c r="A12" s="88" t="s">
        <v>174</v>
      </c>
      <c r="B12" s="117" t="s">
        <v>254</v>
      </c>
      <c r="C12" s="246"/>
      <c r="D12" s="246"/>
      <c r="E12" s="246"/>
      <c r="F12" s="104">
        <f>IF(C12="locale o di riparazione",3%,IF(C12="miglioramento sismico",5.5%,IF(C12="adeguamento sismico",8.5%,0%)))</f>
        <v>0</v>
      </c>
      <c r="G12" s="101">
        <f>G2*F12</f>
        <v>0</v>
      </c>
      <c r="H12" s="94"/>
      <c r="I12" s="94"/>
    </row>
    <row r="13" spans="1:15" s="93" customFormat="1" ht="19.5" customHeight="1" x14ac:dyDescent="0.2">
      <c r="A13" s="88" t="s">
        <v>175</v>
      </c>
      <c r="B13" s="239" t="s">
        <v>176</v>
      </c>
      <c r="C13" s="240"/>
      <c r="D13" s="241"/>
      <c r="E13" s="87">
        <f>IF(F13="SI",8%,0%)</f>
        <v>0</v>
      </c>
      <c r="F13" s="89"/>
      <c r="G13" s="101">
        <f>IF(F13="SI",G2*E13,0)</f>
        <v>0</v>
      </c>
      <c r="H13" s="94"/>
      <c r="I13" s="94"/>
    </row>
    <row r="14" spans="1:15" s="93" customFormat="1" ht="19.5" customHeight="1" x14ac:dyDescent="0.2">
      <c r="A14" s="220" t="s">
        <v>177</v>
      </c>
      <c r="B14" s="220"/>
      <c r="C14" s="220"/>
      <c r="D14" s="220"/>
      <c r="E14" s="220"/>
      <c r="F14" s="220"/>
      <c r="G14" s="115">
        <f>ROUND(SUM(G2:G13),2)</f>
        <v>932.8</v>
      </c>
      <c r="H14" s="149" t="s">
        <v>197</v>
      </c>
      <c r="I14" s="116">
        <v>1595.09</v>
      </c>
    </row>
    <row r="15" spans="1:15" s="93" customFormat="1" ht="19.5" customHeight="1" x14ac:dyDescent="0.2">
      <c r="A15" s="221"/>
      <c r="B15" s="221"/>
      <c r="C15" s="221"/>
      <c r="D15" s="221"/>
      <c r="E15" s="221"/>
      <c r="F15" s="221"/>
      <c r="G15" s="222"/>
      <c r="H15" s="94"/>
      <c r="I15" s="97"/>
    </row>
    <row r="16" spans="1:15" s="93" customFormat="1" ht="19.5" customHeight="1" x14ac:dyDescent="0.2">
      <c r="A16" s="109">
        <v>4</v>
      </c>
      <c r="B16" s="223" t="s">
        <v>234</v>
      </c>
      <c r="C16" s="224"/>
      <c r="D16" s="225"/>
      <c r="E16" s="111" t="s">
        <v>78</v>
      </c>
      <c r="F16" s="112" t="s">
        <v>116</v>
      </c>
      <c r="G16" s="151"/>
      <c r="H16" s="94"/>
      <c r="I16" s="96"/>
    </row>
    <row r="17" spans="1:9" s="93" customFormat="1" ht="19.5" customHeight="1" x14ac:dyDescent="0.2">
      <c r="A17" s="84" t="s">
        <v>73</v>
      </c>
      <c r="B17" s="226" t="s">
        <v>77</v>
      </c>
      <c r="C17" s="227"/>
      <c r="D17" s="228"/>
      <c r="E17" s="87">
        <f>'SR5'!D8</f>
        <v>0.15</v>
      </c>
      <c r="F17" s="91" t="e">
        <f>'SR5'!E8</f>
        <v>#DIV/0!</v>
      </c>
      <c r="G17" s="101" t="e">
        <f>F17*G14</f>
        <v>#DIV/0!</v>
      </c>
      <c r="H17" s="94"/>
      <c r="I17" s="94"/>
    </row>
    <row r="18" spans="1:9" s="93" customFormat="1" ht="19.5" customHeight="1" x14ac:dyDescent="0.2">
      <c r="A18" s="84" t="s">
        <v>74</v>
      </c>
      <c r="B18" s="226" t="s">
        <v>80</v>
      </c>
      <c r="C18" s="227"/>
      <c r="D18" s="228"/>
      <c r="E18" s="87">
        <v>0.1</v>
      </c>
      <c r="F18" s="91" t="e">
        <f>'SR5'!E9</f>
        <v>#DIV/0!</v>
      </c>
      <c r="G18" s="101" t="e">
        <f>G14*F18</f>
        <v>#DIV/0!</v>
      </c>
      <c r="H18" s="94"/>
      <c r="I18" s="94"/>
    </row>
    <row r="19" spans="1:9" s="93" customFormat="1" ht="19.5" customHeight="1" x14ac:dyDescent="0.2">
      <c r="A19" s="84" t="s">
        <v>75</v>
      </c>
      <c r="B19" s="226" t="s">
        <v>130</v>
      </c>
      <c r="C19" s="227"/>
      <c r="D19" s="228"/>
      <c r="E19" s="87">
        <v>1.4999999999999999E-2</v>
      </c>
      <c r="F19" s="91" t="e">
        <f>'SR5'!E10</f>
        <v>#DIV/0!</v>
      </c>
      <c r="G19" s="101" t="e">
        <f>G14*F19</f>
        <v>#DIV/0!</v>
      </c>
      <c r="H19" s="94"/>
      <c r="I19" s="94"/>
    </row>
    <row r="20" spans="1:9" s="93" customFormat="1" ht="19.5" customHeight="1" x14ac:dyDescent="0.2">
      <c r="A20" s="84" t="s">
        <v>131</v>
      </c>
      <c r="B20" s="226" t="s">
        <v>162</v>
      </c>
      <c r="C20" s="227"/>
      <c r="D20" s="228"/>
      <c r="E20" s="87">
        <v>0.05</v>
      </c>
      <c r="F20" s="91" t="e">
        <f>'SR5'!E11</f>
        <v>#DIV/0!</v>
      </c>
      <c r="G20" s="101" t="e">
        <f>G14*F20</f>
        <v>#DIV/0!</v>
      </c>
      <c r="H20" s="94"/>
      <c r="I20" s="94"/>
    </row>
    <row r="21" spans="1:9" s="93" customFormat="1" ht="19.5" customHeight="1" x14ac:dyDescent="0.2">
      <c r="A21" s="84" t="s">
        <v>132</v>
      </c>
      <c r="B21" s="232" t="s">
        <v>104</v>
      </c>
      <c r="C21" s="233"/>
      <c r="D21" s="234"/>
      <c r="E21" s="87">
        <v>1.4999999999999999E-2</v>
      </c>
      <c r="F21" s="91" t="e">
        <f>'SR5'!E12</f>
        <v>#DIV/0!</v>
      </c>
      <c r="G21" s="101" t="e">
        <f>G14*F21</f>
        <v>#DIV/0!</v>
      </c>
      <c r="H21" s="94"/>
      <c r="I21" s="94"/>
    </row>
    <row r="22" spans="1:9" s="93" customFormat="1" ht="19.5" customHeight="1" x14ac:dyDescent="0.2">
      <c r="A22" s="84" t="s">
        <v>133</v>
      </c>
      <c r="B22" s="226" t="s">
        <v>76</v>
      </c>
      <c r="C22" s="227"/>
      <c r="D22" s="228"/>
      <c r="E22" s="87">
        <v>0.02</v>
      </c>
      <c r="F22" s="91" t="e">
        <f>'SR5'!E13</f>
        <v>#DIV/0!</v>
      </c>
      <c r="G22" s="101" t="e">
        <f>G14*F22</f>
        <v>#DIV/0!</v>
      </c>
      <c r="H22" s="94"/>
      <c r="I22" s="94"/>
    </row>
    <row r="23" spans="1:9" s="93" customFormat="1" ht="19.5" customHeight="1" x14ac:dyDescent="0.2">
      <c r="A23" s="220" t="s">
        <v>214</v>
      </c>
      <c r="B23" s="220"/>
      <c r="C23" s="220"/>
      <c r="D23" s="220"/>
      <c r="E23" s="220"/>
      <c r="F23" s="220"/>
      <c r="G23" s="115" t="e">
        <f>ROUND(G14+G17+G18+G19+G20+G21+G22,2)</f>
        <v>#DIV/0!</v>
      </c>
      <c r="H23" s="149" t="s">
        <v>198</v>
      </c>
      <c r="I23" s="116">
        <v>2153.37</v>
      </c>
    </row>
    <row r="24" spans="1:9" s="93" customFormat="1" ht="19.5" customHeight="1" x14ac:dyDescent="0.2">
      <c r="A24" s="98"/>
      <c r="B24" s="98"/>
      <c r="C24" s="98"/>
      <c r="D24" s="98"/>
      <c r="E24" s="98"/>
      <c r="F24" s="107"/>
      <c r="G24" s="98"/>
      <c r="H24" s="98"/>
      <c r="I24" s="99"/>
    </row>
    <row r="25" spans="1:9" s="93" customFormat="1" ht="19.5" customHeight="1" x14ac:dyDescent="0.2">
      <c r="A25" s="109">
        <v>5</v>
      </c>
      <c r="B25" s="223" t="s">
        <v>200</v>
      </c>
      <c r="C25" s="224"/>
      <c r="D25" s="224"/>
      <c r="E25" s="225"/>
      <c r="F25" s="112" t="s">
        <v>182</v>
      </c>
      <c r="G25" s="150"/>
      <c r="H25" s="98"/>
      <c r="I25" s="100"/>
    </row>
    <row r="26" spans="1:9" s="93" customFormat="1" ht="19.5" customHeight="1" x14ac:dyDescent="0.2">
      <c r="A26" s="118" t="s">
        <v>199</v>
      </c>
      <c r="B26" s="229" t="s">
        <v>201</v>
      </c>
      <c r="C26" s="230"/>
      <c r="D26" s="230"/>
      <c r="E26" s="231"/>
      <c r="F26" s="119"/>
      <c r="G26" s="120">
        <f>IF(F26="SI",530.81,0)</f>
        <v>0</v>
      </c>
      <c r="H26" s="98"/>
      <c r="I26" s="98"/>
    </row>
    <row r="27" spans="1:9" s="93" customFormat="1" ht="19.5" customHeight="1" x14ac:dyDescent="0.2">
      <c r="A27" s="220" t="s">
        <v>215</v>
      </c>
      <c r="B27" s="220"/>
      <c r="C27" s="220"/>
      <c r="D27" s="220"/>
      <c r="E27" s="220"/>
      <c r="F27" s="220"/>
      <c r="G27" s="121" t="e">
        <f>G2+G4+G5+G7+G8+G9+G10+G11+G12++G13+G17+G18+G19+G20+G21+G22+G26</f>
        <v>#DIV/0!</v>
      </c>
      <c r="H27" s="122" t="s">
        <v>202</v>
      </c>
      <c r="I27" s="90">
        <v>2684.18</v>
      </c>
    </row>
  </sheetData>
  <sheetProtection algorithmName="SHA-512" hashValue="Eda4ZVdYevqGRZo3ga/SgtoIo1aDVs+orHaUAsphtkYqLlfkWu55H5F9AadE1poPzz1UqKCZ1biTLp/jWO1Prg==" saltValue="fIi9QfytnVe0SGcjyAnX0w==" spinCount="100000" sheet="1" objects="1" scenarios="1"/>
  <dataConsolidate/>
  <mergeCells count="26">
    <mergeCell ref="B8:D8"/>
    <mergeCell ref="B6:D6"/>
    <mergeCell ref="A14:F14"/>
    <mergeCell ref="B13:D13"/>
    <mergeCell ref="B11:D11"/>
    <mergeCell ref="B10:D10"/>
    <mergeCell ref="B9:D9"/>
    <mergeCell ref="C12:E12"/>
    <mergeCell ref="A1:I1"/>
    <mergeCell ref="B2:F2"/>
    <mergeCell ref="B3:C3"/>
    <mergeCell ref="B4:C4"/>
    <mergeCell ref="B7:D7"/>
    <mergeCell ref="C5:E5"/>
    <mergeCell ref="A27:F27"/>
    <mergeCell ref="A23:F23"/>
    <mergeCell ref="A15:G15"/>
    <mergeCell ref="B16:D16"/>
    <mergeCell ref="B17:D17"/>
    <mergeCell ref="B18:D18"/>
    <mergeCell ref="B19:D19"/>
    <mergeCell ref="B22:D22"/>
    <mergeCell ref="B25:E25"/>
    <mergeCell ref="B26:E26"/>
    <mergeCell ref="B20:D20"/>
    <mergeCell ref="B21:D21"/>
  </mergeCells>
  <conditionalFormatting sqref="D4">
    <cfRule type="cellIs" dxfId="56" priority="1" operator="lessThan">
      <formula>2</formula>
    </cfRule>
    <cfRule type="cellIs" dxfId="55" priority="2" operator="greaterThan">
      <formula>5</formula>
    </cfRule>
  </conditionalFormatting>
  <dataValidations count="2">
    <dataValidation type="list" allowBlank="1" showInputMessage="1" showErrorMessage="1" sqref="C5" xr:uid="{00000000-0002-0000-0300-000000000000}">
      <formula1>$M$4:$M$8</formula1>
    </dataValidation>
    <dataValidation type="list" allowBlank="1" showInputMessage="1" showErrorMessage="1" sqref="C12:E12" xr:uid="{00000000-0002-0000-0300-000001000000}">
      <formula1>"locale o di riparazione,miglioramento sismico,adeguamento sismico,nessuna delle condizioni"</formula1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landscape" r:id="rId1"/>
  <headerFooter alignWithMargins="0">
    <oddFooter>&amp;A</oddFooter>
  </headerFooter>
  <ignoredErrors>
    <ignoredError sqref="G6:G9 G10:G11 G13" unlockedFormula="1"/>
    <ignoredError sqref="E8" formula="1"/>
    <ignoredError sqref="G27 F17:F22 G17:G23" evalError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Dati!$A$1:$A$2</xm:f>
          </x14:formula1>
          <xm:sqref>F26 F7:F11 F13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"/>
  <sheetViews>
    <sheetView showGridLines="0" view="pageBreakPreview" zoomScaleNormal="100" zoomScaleSheetLayoutView="100" workbookViewId="0">
      <selection activeCell="G14" sqref="G14:G26"/>
    </sheetView>
  </sheetViews>
  <sheetFormatPr defaultColWidth="9.140625" defaultRowHeight="12.75" x14ac:dyDescent="0.2"/>
  <cols>
    <col min="1" max="1" width="8.140625" style="1" customWidth="1"/>
    <col min="2" max="2" width="5.7109375" style="1" customWidth="1"/>
    <col min="3" max="3" width="27.42578125" style="1" customWidth="1"/>
    <col min="4" max="5" width="6.85546875" style="1" customWidth="1"/>
    <col min="6" max="6" width="17" style="8" customWidth="1"/>
    <col min="7" max="7" width="6.7109375" style="1" customWidth="1"/>
    <col min="8" max="8" width="17.42578125" style="2" customWidth="1"/>
    <col min="9" max="9" width="6.7109375" style="1" customWidth="1"/>
    <col min="10" max="10" width="16.7109375" style="1" customWidth="1"/>
    <col min="11" max="11" width="6.7109375" style="1" customWidth="1"/>
    <col min="12" max="12" width="17.85546875" style="1" customWidth="1"/>
    <col min="13" max="13" width="6.7109375" style="1" customWidth="1"/>
    <col min="14" max="16384" width="9.140625" style="1"/>
  </cols>
  <sheetData>
    <row r="1" spans="1:13" ht="18.75" x14ac:dyDescent="0.2">
      <c r="A1" s="277" t="s">
        <v>222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s="9" customFormat="1" ht="14.1" customHeight="1" x14ac:dyDescent="0.2">
      <c r="A2" s="279"/>
      <c r="B2" s="280"/>
      <c r="C2" s="280"/>
      <c r="D2" s="280"/>
      <c r="E2" s="280"/>
      <c r="F2" s="281"/>
      <c r="G2" s="281"/>
      <c r="H2" s="281"/>
      <c r="I2" s="281"/>
      <c r="J2" s="281"/>
      <c r="K2" s="281"/>
      <c r="L2" s="279"/>
      <c r="M2" s="279"/>
    </row>
    <row r="3" spans="1:13" ht="15" customHeight="1" x14ac:dyDescent="0.2">
      <c r="A3" s="247" t="s">
        <v>29</v>
      </c>
      <c r="B3" s="247"/>
      <c r="C3" s="247"/>
      <c r="D3" s="274"/>
      <c r="E3" s="274"/>
      <c r="F3" s="4" t="s">
        <v>3</v>
      </c>
      <c r="G3" s="4" t="s">
        <v>27</v>
      </c>
      <c r="H3" s="4" t="s">
        <v>160</v>
      </c>
      <c r="I3" s="4" t="s">
        <v>27</v>
      </c>
      <c r="J3" s="4" t="s">
        <v>159</v>
      </c>
      <c r="K3" s="4" t="s">
        <v>27</v>
      </c>
      <c r="L3" s="4" t="s">
        <v>158</v>
      </c>
      <c r="M3" s="4" t="s">
        <v>27</v>
      </c>
    </row>
    <row r="4" spans="1:13" s="10" customFormat="1" ht="15" customHeight="1" x14ac:dyDescent="0.2">
      <c r="A4" s="248" t="s">
        <v>268</v>
      </c>
      <c r="B4" s="248"/>
      <c r="C4" s="248"/>
      <c r="D4" s="248"/>
      <c r="E4" s="248"/>
      <c r="F4" s="123"/>
      <c r="G4" s="275"/>
      <c r="H4" s="127"/>
      <c r="I4" s="275"/>
      <c r="J4" s="127"/>
      <c r="K4" s="275"/>
      <c r="L4" s="128"/>
      <c r="M4" s="247"/>
    </row>
    <row r="5" spans="1:13" s="9" customFormat="1" ht="15" customHeight="1" x14ac:dyDescent="0.2">
      <c r="A5" s="248" t="s">
        <v>269</v>
      </c>
      <c r="B5" s="248"/>
      <c r="C5" s="248"/>
      <c r="D5" s="248"/>
      <c r="E5" s="248"/>
      <c r="F5" s="123"/>
      <c r="G5" s="276"/>
      <c r="H5" s="160">
        <f>F5</f>
        <v>0</v>
      </c>
      <c r="I5" s="276"/>
      <c r="J5" s="127"/>
      <c r="K5" s="276"/>
      <c r="L5" s="128"/>
      <c r="M5" s="247"/>
    </row>
    <row r="6" spans="1:13" ht="15" customHeight="1" x14ac:dyDescent="0.2">
      <c r="A6" s="264" t="s">
        <v>178</v>
      </c>
      <c r="B6" s="265"/>
      <c r="C6" s="265"/>
      <c r="D6" s="265"/>
      <c r="E6" s="266"/>
      <c r="F6" s="152">
        <f>F4+F5</f>
        <v>0</v>
      </c>
      <c r="G6" s="14"/>
      <c r="H6" s="152">
        <f>H4+H5</f>
        <v>0</v>
      </c>
      <c r="I6" s="14"/>
      <c r="J6" s="152">
        <f>J4+J5</f>
        <v>0</v>
      </c>
      <c r="K6" s="14"/>
      <c r="L6" s="152">
        <f>L4+L5</f>
        <v>0</v>
      </c>
      <c r="M6" s="14"/>
    </row>
    <row r="7" spans="1:13" ht="30" customHeight="1" x14ac:dyDescent="0.2">
      <c r="A7" s="267" t="s">
        <v>157</v>
      </c>
      <c r="B7" s="158"/>
      <c r="C7" s="159"/>
      <c r="D7" s="80" t="s">
        <v>78</v>
      </c>
      <c r="E7" s="80" t="s">
        <v>79</v>
      </c>
      <c r="F7" s="285"/>
      <c r="G7" s="286"/>
      <c r="H7" s="285"/>
      <c r="I7" s="286"/>
      <c r="J7" s="285"/>
      <c r="K7" s="286"/>
      <c r="L7" s="290"/>
      <c r="M7" s="290"/>
    </row>
    <row r="8" spans="1:13" ht="15" customHeight="1" x14ac:dyDescent="0.2">
      <c r="A8" s="268"/>
      <c r="B8" s="291" t="s">
        <v>77</v>
      </c>
      <c r="C8" s="273"/>
      <c r="D8" s="13">
        <f>IF(F6&lt;5382000,15%,14%)</f>
        <v>0.15</v>
      </c>
      <c r="E8" s="77" t="e">
        <f>F8/F6</f>
        <v>#DIV/0!</v>
      </c>
      <c r="F8" s="124"/>
      <c r="G8" s="262"/>
      <c r="H8" s="134">
        <f>F8</f>
        <v>0</v>
      </c>
      <c r="I8" s="262"/>
      <c r="J8" s="124"/>
      <c r="K8" s="262"/>
      <c r="L8" s="129"/>
      <c r="M8" s="287"/>
    </row>
    <row r="9" spans="1:13" ht="15" customHeight="1" x14ac:dyDescent="0.2">
      <c r="A9" s="268"/>
      <c r="B9" s="288" t="s">
        <v>80</v>
      </c>
      <c r="C9" s="289"/>
      <c r="D9" s="13">
        <v>0.1</v>
      </c>
      <c r="E9" s="77" t="e">
        <f>F9/F6</f>
        <v>#DIV/0!</v>
      </c>
      <c r="F9" s="124"/>
      <c r="G9" s="263"/>
      <c r="H9" s="134">
        <f t="shared" ref="H9" si="0">F9</f>
        <v>0</v>
      </c>
      <c r="I9" s="263"/>
      <c r="J9" s="81"/>
      <c r="K9" s="263"/>
      <c r="L9" s="82"/>
      <c r="M9" s="287"/>
    </row>
    <row r="10" spans="1:13" ht="30" customHeight="1" x14ac:dyDescent="0.2">
      <c r="A10" s="268"/>
      <c r="B10" s="270" t="s">
        <v>82</v>
      </c>
      <c r="C10" s="271"/>
      <c r="D10" s="13">
        <v>1.4999999999999999E-2</v>
      </c>
      <c r="E10" s="77" t="e">
        <f>F10/F6</f>
        <v>#DIV/0!</v>
      </c>
      <c r="F10" s="124"/>
      <c r="G10" s="14"/>
      <c r="H10" s="134">
        <f>F10</f>
        <v>0</v>
      </c>
      <c r="I10" s="135">
        <f>G10</f>
        <v>0</v>
      </c>
      <c r="J10" s="124"/>
      <c r="K10" s="14"/>
      <c r="L10" s="129"/>
      <c r="M10" s="14"/>
    </row>
    <row r="11" spans="1:13" ht="15" customHeight="1" x14ac:dyDescent="0.2">
      <c r="A11" s="268"/>
      <c r="B11" s="270" t="s">
        <v>162</v>
      </c>
      <c r="C11" s="271"/>
      <c r="D11" s="13">
        <v>0.05</v>
      </c>
      <c r="E11" s="77" t="e">
        <f>F11/F6</f>
        <v>#DIV/0!</v>
      </c>
      <c r="F11" s="124"/>
      <c r="G11" s="14"/>
      <c r="H11" s="134">
        <f>F11</f>
        <v>0</v>
      </c>
      <c r="I11" s="135">
        <f t="shared" ref="I11:I13" si="1">G11</f>
        <v>0</v>
      </c>
      <c r="J11" s="124"/>
      <c r="K11" s="14"/>
      <c r="L11" s="129"/>
      <c r="M11" s="14"/>
    </row>
    <row r="12" spans="1:13" ht="30" customHeight="1" x14ac:dyDescent="0.2">
      <c r="A12" s="268"/>
      <c r="B12" s="270" t="s">
        <v>83</v>
      </c>
      <c r="C12" s="271"/>
      <c r="D12" s="13">
        <v>1.4999999999999999E-2</v>
      </c>
      <c r="E12" s="77" t="e">
        <f>F12/F6</f>
        <v>#DIV/0!</v>
      </c>
      <c r="F12" s="124"/>
      <c r="G12" s="14"/>
      <c r="H12" s="134">
        <f>F12</f>
        <v>0</v>
      </c>
      <c r="I12" s="135">
        <f t="shared" si="1"/>
        <v>0</v>
      </c>
      <c r="J12" s="124"/>
      <c r="K12" s="14"/>
      <c r="L12" s="129"/>
      <c r="M12" s="14"/>
    </row>
    <row r="13" spans="1:13" ht="15" customHeight="1" x14ac:dyDescent="0.2">
      <c r="A13" s="269"/>
      <c r="B13" s="272" t="s">
        <v>81</v>
      </c>
      <c r="C13" s="273"/>
      <c r="D13" s="13">
        <v>0.02</v>
      </c>
      <c r="E13" s="77" t="e">
        <f>F13/F6</f>
        <v>#DIV/0!</v>
      </c>
      <c r="F13" s="124"/>
      <c r="G13" s="14"/>
      <c r="H13" s="134">
        <f>F13</f>
        <v>0</v>
      </c>
      <c r="I13" s="135">
        <f t="shared" si="1"/>
        <v>0</v>
      </c>
      <c r="J13" s="124"/>
      <c r="K13" s="14"/>
      <c r="L13" s="129"/>
      <c r="M13" s="14"/>
    </row>
    <row r="14" spans="1:13" ht="15" customHeight="1" x14ac:dyDescent="0.2">
      <c r="A14" s="282" t="s">
        <v>203</v>
      </c>
      <c r="B14" s="283"/>
      <c r="C14" s="283"/>
      <c r="D14" s="283"/>
      <c r="E14" s="284"/>
      <c r="F14" s="125">
        <f>'SR4'!G26*'SR2'!I12</f>
        <v>0</v>
      </c>
      <c r="G14" s="262"/>
      <c r="H14" s="134">
        <f>F14</f>
        <v>0</v>
      </c>
      <c r="I14" s="262"/>
      <c r="J14" s="124"/>
      <c r="K14" s="262"/>
      <c r="L14" s="129"/>
      <c r="M14" s="262"/>
    </row>
    <row r="15" spans="1:13" ht="15" customHeight="1" x14ac:dyDescent="0.2">
      <c r="A15" s="292" t="s">
        <v>179</v>
      </c>
      <c r="B15" s="293"/>
      <c r="C15" s="293"/>
      <c r="D15" s="153"/>
      <c r="E15" s="154"/>
      <c r="F15" s="145">
        <f>F6+F8+F9+F10+F11+F12+F13+F14</f>
        <v>0</v>
      </c>
      <c r="G15" s="314"/>
      <c r="H15" s="145">
        <f>H6+H8+H9+H10+H11+H12+H13+H14</f>
        <v>0</v>
      </c>
      <c r="I15" s="314"/>
      <c r="J15" s="145">
        <f>J6+J8+J9+J10+J11+J12+J13+J14</f>
        <v>0</v>
      </c>
      <c r="K15" s="314"/>
      <c r="L15" s="146">
        <f>L6+L8+L9+L10+L11+L12+L13+L14</f>
        <v>0</v>
      </c>
      <c r="M15" s="314"/>
    </row>
    <row r="16" spans="1:13" ht="15" customHeight="1" x14ac:dyDescent="0.2">
      <c r="A16" s="301" t="s">
        <v>255</v>
      </c>
      <c r="B16" s="302"/>
      <c r="C16" s="302"/>
      <c r="D16" s="302"/>
      <c r="E16" s="303"/>
      <c r="F16" s="134">
        <f>F6*G6</f>
        <v>0</v>
      </c>
      <c r="G16" s="314"/>
      <c r="H16" s="134">
        <f>H6*I6</f>
        <v>0</v>
      </c>
      <c r="I16" s="314"/>
      <c r="J16" s="134">
        <f>J6*K6</f>
        <v>0</v>
      </c>
      <c r="K16" s="314"/>
      <c r="L16" s="134">
        <f>L6*M6</f>
        <v>0</v>
      </c>
      <c r="M16" s="314"/>
    </row>
    <row r="17" spans="1:13" ht="15" customHeight="1" x14ac:dyDescent="0.2">
      <c r="A17" s="301" t="s">
        <v>256</v>
      </c>
      <c r="B17" s="302"/>
      <c r="C17" s="302"/>
      <c r="D17" s="302"/>
      <c r="E17" s="303"/>
      <c r="F17" s="144"/>
      <c r="G17" s="314"/>
      <c r="H17" s="134">
        <f>F17</f>
        <v>0</v>
      </c>
      <c r="I17" s="314"/>
      <c r="J17" s="130"/>
      <c r="K17" s="314"/>
      <c r="L17" s="131"/>
      <c r="M17" s="314"/>
    </row>
    <row r="18" spans="1:13" ht="15" customHeight="1" x14ac:dyDescent="0.2">
      <c r="A18" s="251" t="s">
        <v>229</v>
      </c>
      <c r="B18" s="252"/>
      <c r="C18" s="252"/>
      <c r="D18" s="252"/>
      <c r="E18" s="253"/>
      <c r="F18" s="249"/>
      <c r="G18" s="314"/>
      <c r="H18" s="134">
        <f>F6-H6</f>
        <v>0</v>
      </c>
      <c r="I18" s="314"/>
      <c r="J18" s="254"/>
      <c r="K18" s="314"/>
      <c r="L18" s="254"/>
      <c r="M18" s="314"/>
    </row>
    <row r="19" spans="1:13" ht="15" customHeight="1" x14ac:dyDescent="0.2">
      <c r="A19" s="251" t="s">
        <v>230</v>
      </c>
      <c r="B19" s="252"/>
      <c r="C19" s="252"/>
      <c r="D19" s="252"/>
      <c r="E19" s="253"/>
      <c r="F19" s="250"/>
      <c r="G19" s="314"/>
      <c r="H19" s="134">
        <f>F16-H16</f>
        <v>0</v>
      </c>
      <c r="I19" s="314"/>
      <c r="J19" s="255"/>
      <c r="K19" s="314"/>
      <c r="L19" s="255"/>
      <c r="M19" s="314"/>
    </row>
    <row r="20" spans="1:13" ht="15" customHeight="1" x14ac:dyDescent="0.2">
      <c r="A20" s="251" t="s">
        <v>257</v>
      </c>
      <c r="B20" s="252"/>
      <c r="C20" s="252"/>
      <c r="D20" s="252"/>
      <c r="E20" s="253"/>
      <c r="F20" s="132">
        <f>F15+F16+F17</f>
        <v>0</v>
      </c>
      <c r="G20" s="314"/>
      <c r="H20" s="132">
        <f>H15+H16+H18+H19+H17</f>
        <v>0</v>
      </c>
      <c r="I20" s="314"/>
      <c r="J20" s="256"/>
      <c r="K20" s="314"/>
      <c r="L20" s="256"/>
      <c r="M20" s="314"/>
    </row>
    <row r="21" spans="1:13" ht="15" customHeight="1" x14ac:dyDescent="0.2">
      <c r="A21" s="251" t="s">
        <v>258</v>
      </c>
      <c r="B21" s="252"/>
      <c r="C21" s="252"/>
      <c r="D21" s="252"/>
      <c r="E21" s="253"/>
      <c r="F21" s="257"/>
      <c r="G21" s="314"/>
      <c r="H21" s="259"/>
      <c r="I21" s="314"/>
      <c r="J21" s="136">
        <f>J15+J16+J17</f>
        <v>0</v>
      </c>
      <c r="K21" s="314"/>
      <c r="L21" s="137">
        <f>L15+L16+L17</f>
        <v>0</v>
      </c>
      <c r="M21" s="314"/>
    </row>
    <row r="22" spans="1:13" ht="15" customHeight="1" x14ac:dyDescent="0.2">
      <c r="A22" s="251" t="s">
        <v>239</v>
      </c>
      <c r="B22" s="252"/>
      <c r="C22" s="252"/>
      <c r="D22" s="252"/>
      <c r="E22" s="253"/>
      <c r="F22" s="258"/>
      <c r="G22" s="314"/>
      <c r="H22" s="260"/>
      <c r="I22" s="314"/>
      <c r="J22" s="136">
        <f>F20-J21</f>
        <v>0</v>
      </c>
      <c r="K22" s="314"/>
      <c r="L22" s="137">
        <f>F20-L21</f>
        <v>0</v>
      </c>
      <c r="M22" s="314"/>
    </row>
    <row r="23" spans="1:13" ht="15" customHeight="1" x14ac:dyDescent="0.2">
      <c r="A23" s="312" t="s">
        <v>259</v>
      </c>
      <c r="B23" s="313"/>
      <c r="C23" s="313"/>
      <c r="D23" s="61">
        <v>3.5000000000000003E-2</v>
      </c>
      <c r="E23" s="77" t="e">
        <f>F23/F6</f>
        <v>#DIV/0!</v>
      </c>
      <c r="F23" s="126">
        <v>0</v>
      </c>
      <c r="G23" s="314"/>
      <c r="H23" s="260"/>
      <c r="I23" s="314"/>
      <c r="J23" s="257"/>
      <c r="K23" s="314"/>
      <c r="L23" s="257"/>
      <c r="M23" s="314"/>
    </row>
    <row r="24" spans="1:13" ht="15" customHeight="1" x14ac:dyDescent="0.2">
      <c r="A24" s="251" t="s">
        <v>260</v>
      </c>
      <c r="B24" s="252"/>
      <c r="C24" s="252"/>
      <c r="D24" s="252"/>
      <c r="E24" s="253"/>
      <c r="F24" s="132">
        <f>F20+F23</f>
        <v>0</v>
      </c>
      <c r="G24" s="314"/>
      <c r="H24" s="260"/>
      <c r="I24" s="314"/>
      <c r="J24" s="258"/>
      <c r="K24" s="314"/>
      <c r="L24" s="258"/>
      <c r="M24" s="314"/>
    </row>
    <row r="25" spans="1:13" ht="15" customHeight="1" x14ac:dyDescent="0.2">
      <c r="A25" s="294" t="s">
        <v>161</v>
      </c>
      <c r="B25" s="295"/>
      <c r="C25" s="298" t="s">
        <v>180</v>
      </c>
      <c r="D25" s="298"/>
      <c r="E25" s="298"/>
      <c r="F25" s="138" t="e">
        <f>F6/'SR2'!I12</f>
        <v>#DIV/0!</v>
      </c>
      <c r="G25" s="314"/>
      <c r="H25" s="260"/>
      <c r="I25" s="314"/>
      <c r="J25" s="138" t="e">
        <f>J6/'SR2'!I12</f>
        <v>#DIV/0!</v>
      </c>
      <c r="K25" s="314"/>
      <c r="L25" s="138" t="e">
        <f>L6/'SR2'!I26</f>
        <v>#DIV/0!</v>
      </c>
      <c r="M25" s="314"/>
    </row>
    <row r="26" spans="1:13" ht="15" customHeight="1" x14ac:dyDescent="0.2">
      <c r="A26" s="296"/>
      <c r="B26" s="297"/>
      <c r="C26" s="298" t="s">
        <v>181</v>
      </c>
      <c r="D26" s="298"/>
      <c r="E26" s="298"/>
      <c r="F26" s="138" t="e">
        <f>F15/'SR2'!I12</f>
        <v>#DIV/0!</v>
      </c>
      <c r="G26" s="263"/>
      <c r="H26" s="261"/>
      <c r="I26" s="263"/>
      <c r="J26" s="138" t="e">
        <f>J15/'SR2'!I12</f>
        <v>#DIV/0!</v>
      </c>
      <c r="K26" s="263"/>
      <c r="L26" s="138" t="e">
        <f>L15/'SR2'!I26</f>
        <v>#DIV/0!</v>
      </c>
      <c r="M26" s="263"/>
    </row>
    <row r="27" spans="1:13" ht="15" customHeight="1" x14ac:dyDescent="0.2">
      <c r="A27" s="251" t="s">
        <v>231</v>
      </c>
      <c r="B27" s="252"/>
      <c r="C27" s="252"/>
      <c r="D27" s="252"/>
      <c r="E27" s="253"/>
      <c r="F27" s="304" t="s">
        <v>156</v>
      </c>
      <c r="G27" s="305"/>
      <c r="H27" s="304" t="s">
        <v>156</v>
      </c>
      <c r="I27" s="305"/>
      <c r="J27" s="306" t="s">
        <v>156</v>
      </c>
      <c r="K27" s="307"/>
      <c r="L27" s="304" t="s">
        <v>156</v>
      </c>
      <c r="M27" s="305"/>
    </row>
    <row r="28" spans="1:13" x14ac:dyDescent="0.2">
      <c r="A28" s="315" t="s">
        <v>232</v>
      </c>
      <c r="B28" s="315"/>
      <c r="C28" s="315"/>
      <c r="D28" s="315"/>
      <c r="E28" s="315"/>
      <c r="F28" s="308" t="s">
        <v>106</v>
      </c>
      <c r="G28" s="309"/>
      <c r="H28" s="308" t="s">
        <v>106</v>
      </c>
      <c r="I28" s="309"/>
      <c r="J28" s="308" t="s">
        <v>106</v>
      </c>
      <c r="K28" s="309"/>
      <c r="L28" s="308" t="s">
        <v>106</v>
      </c>
      <c r="M28" s="309"/>
    </row>
    <row r="29" spans="1:13" ht="48.75" customHeight="1" x14ac:dyDescent="0.2">
      <c r="A29" s="316" t="s">
        <v>233</v>
      </c>
      <c r="B29" s="317"/>
      <c r="C29" s="317"/>
      <c r="D29" s="317"/>
      <c r="E29" s="318"/>
      <c r="F29" s="310"/>
      <c r="G29" s="311"/>
      <c r="H29" s="310"/>
      <c r="I29" s="311"/>
      <c r="J29" s="310"/>
      <c r="K29" s="311"/>
      <c r="L29" s="310"/>
      <c r="M29" s="311"/>
    </row>
    <row r="30" spans="1:13" ht="24" customHeight="1" x14ac:dyDescent="0.2">
      <c r="A30" s="319"/>
      <c r="B30" s="320"/>
      <c r="C30" s="320"/>
      <c r="D30" s="320"/>
      <c r="E30" s="321"/>
      <c r="F30" s="299" t="s">
        <v>155</v>
      </c>
      <c r="G30" s="300"/>
      <c r="H30" s="299" t="s">
        <v>155</v>
      </c>
      <c r="I30" s="300"/>
      <c r="J30" s="299" t="s">
        <v>155</v>
      </c>
      <c r="K30" s="300"/>
      <c r="L30" s="299" t="s">
        <v>155</v>
      </c>
      <c r="M30" s="300"/>
    </row>
  </sheetData>
  <sheetProtection algorithmName="SHA-512" hashValue="Er5D5KojmchZS6Mkaxl7xziR1lAdUyoFdKpiNQZ/siEeMi4KAjvpDrcXMjG33TjRQgZih8KpOUregpFmShpHyw==" saltValue="lK5PtYcwy5bFfJz1RrYYOg==" spinCount="100000" sheet="1" objects="1" scenarios="1"/>
  <mergeCells count="69">
    <mergeCell ref="L23:L24"/>
    <mergeCell ref="J28:K29"/>
    <mergeCell ref="A23:C23"/>
    <mergeCell ref="H30:I30"/>
    <mergeCell ref="G14:G26"/>
    <mergeCell ref="I14:I26"/>
    <mergeCell ref="K14:K26"/>
    <mergeCell ref="A27:E27"/>
    <mergeCell ref="A28:E28"/>
    <mergeCell ref="J23:J24"/>
    <mergeCell ref="L28:M29"/>
    <mergeCell ref="A29:E30"/>
    <mergeCell ref="M14:M26"/>
    <mergeCell ref="J30:K30"/>
    <mergeCell ref="L30:M30"/>
    <mergeCell ref="F27:G27"/>
    <mergeCell ref="H27:I27"/>
    <mergeCell ref="J27:K27"/>
    <mergeCell ref="L27:M27"/>
    <mergeCell ref="F28:G29"/>
    <mergeCell ref="H28:I29"/>
    <mergeCell ref="A15:C15"/>
    <mergeCell ref="A25:B26"/>
    <mergeCell ref="C25:E25"/>
    <mergeCell ref="C26:E26"/>
    <mergeCell ref="F30:G30"/>
    <mergeCell ref="A19:E19"/>
    <mergeCell ref="A20:E20"/>
    <mergeCell ref="A24:E24"/>
    <mergeCell ref="A16:E16"/>
    <mergeCell ref="A18:E18"/>
    <mergeCell ref="A17:E17"/>
    <mergeCell ref="A14:E14"/>
    <mergeCell ref="B12:C12"/>
    <mergeCell ref="F7:G7"/>
    <mergeCell ref="H7:I7"/>
    <mergeCell ref="M8:M9"/>
    <mergeCell ref="J7:K7"/>
    <mergeCell ref="B9:C9"/>
    <mergeCell ref="L7:M7"/>
    <mergeCell ref="B8:C8"/>
    <mergeCell ref="B11:C11"/>
    <mergeCell ref="A1:M1"/>
    <mergeCell ref="A2:E2"/>
    <mergeCell ref="F2:G2"/>
    <mergeCell ref="H2:I2"/>
    <mergeCell ref="J2:K2"/>
    <mergeCell ref="L2:M2"/>
    <mergeCell ref="A3:E3"/>
    <mergeCell ref="A4:E4"/>
    <mergeCell ref="G4:G5"/>
    <mergeCell ref="I4:I5"/>
    <mergeCell ref="K4:K5"/>
    <mergeCell ref="M4:M5"/>
    <mergeCell ref="A5:E5"/>
    <mergeCell ref="F18:F19"/>
    <mergeCell ref="A21:E21"/>
    <mergeCell ref="A22:E22"/>
    <mergeCell ref="J18:J20"/>
    <mergeCell ref="F21:F22"/>
    <mergeCell ref="L18:L20"/>
    <mergeCell ref="H21:H26"/>
    <mergeCell ref="G8:G9"/>
    <mergeCell ref="I8:I9"/>
    <mergeCell ref="K8:K9"/>
    <mergeCell ref="A6:E6"/>
    <mergeCell ref="A7:A13"/>
    <mergeCell ref="B10:C10"/>
    <mergeCell ref="B13:C13"/>
  </mergeCells>
  <conditionalFormatting sqref="E8">
    <cfRule type="cellIs" dxfId="54" priority="22" operator="greaterThan">
      <formula>$D$8</formula>
    </cfRule>
  </conditionalFormatting>
  <conditionalFormatting sqref="E9">
    <cfRule type="cellIs" dxfId="53" priority="21" operator="greaterThan">
      <formula>$D$9</formula>
    </cfRule>
  </conditionalFormatting>
  <conditionalFormatting sqref="E10">
    <cfRule type="cellIs" dxfId="52" priority="20" operator="greaterThan">
      <formula>$D$10</formula>
    </cfRule>
  </conditionalFormatting>
  <conditionalFormatting sqref="E11">
    <cfRule type="cellIs" dxfId="51" priority="19" operator="greaterThan">
      <formula>$D$11</formula>
    </cfRule>
  </conditionalFormatting>
  <conditionalFormatting sqref="E12">
    <cfRule type="cellIs" dxfId="50" priority="18" operator="greaterThan">
      <formula>$D$12</formula>
    </cfRule>
  </conditionalFormatting>
  <conditionalFormatting sqref="E13">
    <cfRule type="cellIs" dxfId="49" priority="17" operator="greaterThan">
      <formula>$D$13</formula>
    </cfRule>
  </conditionalFormatting>
  <conditionalFormatting sqref="E23">
    <cfRule type="cellIs" dxfId="48" priority="23" operator="greaterThan">
      <formula>$D$23</formula>
    </cfRule>
  </conditionalFormatting>
  <conditionalFormatting sqref="H15">
    <cfRule type="cellIs" dxfId="44" priority="10" operator="greaterThan">
      <formula>$F$15</formula>
    </cfRule>
  </conditionalFormatting>
  <conditionalFormatting sqref="J8">
    <cfRule type="cellIs" dxfId="43" priority="7" operator="greaterThan">
      <formula>$H$8</formula>
    </cfRule>
  </conditionalFormatting>
  <conditionalFormatting sqref="J15">
    <cfRule type="cellIs" dxfId="42" priority="9" operator="greaterThan">
      <formula>$H$15</formula>
    </cfRule>
  </conditionalFormatting>
  <conditionalFormatting sqref="J21">
    <cfRule type="cellIs" dxfId="41" priority="5" operator="greaterThan">
      <formula>$H$20</formula>
    </cfRule>
  </conditionalFormatting>
  <conditionalFormatting sqref="L8">
    <cfRule type="cellIs" dxfId="37" priority="6" operator="greaterThan">
      <formula>$H$8</formula>
    </cfRule>
  </conditionalFormatting>
  <conditionalFormatting sqref="L15">
    <cfRule type="cellIs" dxfId="36" priority="8" operator="greaterThan">
      <formula>$H$15</formula>
    </cfRule>
  </conditionalFormatting>
  <conditionalFormatting sqref="L21">
    <cfRule type="cellIs" dxfId="35" priority="4" operator="greaterThan">
      <formula>$H$20</formula>
    </cfRule>
  </conditionalFormatting>
  <printOptions horizontalCentered="1"/>
  <pageMargins left="0" right="0" top="0.39370078740157483" bottom="0.39370078740157483" header="0.31496062992125984" footer="0.31496062992125984"/>
  <pageSetup paperSize="9" scale="90" orientation="landscape" horizontalDpi="4294967292" verticalDpi="4294967292" r:id="rId1"/>
  <headerFooter differentOddEven="1" alignWithMargins="0">
    <oddHeader xml:space="preserve">&amp;C </oddHeader>
    <oddFooter>&amp;A</oddFooter>
  </headerFooter>
  <ignoredErrors>
    <ignoredError sqref="H5:I5 H7:I7 I4 H9:I9 I8 H18:H19 H10:H13 F14" unlockedFormula="1"/>
    <ignoredError sqref="F25:F26 J25:J26 L25:L26 E8:E13 E2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" operator="greaterThan" id="{A3A4E01C-434F-43EB-B7D5-CA082E4EC110}">
            <xm:f>'SR4'!$G$14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cellIs" priority="3" operator="greaterThan" id="{4A03ED36-8CA6-4022-9621-290FF2F32B0B}">
            <xm:f>'SR4'!$G$27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5" operator="greaterThan" id="{8A0290D8-09D4-417E-B8B9-7E1432A6DCD5}">
            <xm:f>'SR4'!$G$23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F26</xm:sqref>
        </x14:conditionalFormatting>
        <x14:conditionalFormatting xmlns:xm="http://schemas.microsoft.com/office/excel/2006/main">
          <x14:cfRule type="cellIs" priority="14" operator="greaterThan" id="{749C56EB-030F-411F-AF97-67E11B87351B}">
            <xm:f>'SR4'!$G$14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J25</xm:sqref>
        </x14:conditionalFormatting>
        <x14:conditionalFormatting xmlns:xm="http://schemas.microsoft.com/office/excel/2006/main">
          <x14:cfRule type="cellIs" priority="2" operator="greaterThan" id="{AB329B51-EEC2-4C1C-B13F-4E3C824B2034}">
            <xm:f>'SR4'!$G$27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3" operator="greaterThan" id="{59F55C5B-64E5-4F12-9D02-6370F4BCDDD4}">
            <xm:f>'SR4'!$G$23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J26</xm:sqref>
        </x14:conditionalFormatting>
        <x14:conditionalFormatting xmlns:xm="http://schemas.microsoft.com/office/excel/2006/main">
          <x14:cfRule type="cellIs" priority="12" operator="greaterThan" id="{7F558CD2-64FE-43EB-99FC-382D3D0F9399}">
            <xm:f>'SR4'!$G$14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L25</xm:sqref>
        </x14:conditionalFormatting>
        <x14:conditionalFormatting xmlns:xm="http://schemas.microsoft.com/office/excel/2006/main">
          <x14:cfRule type="cellIs" priority="1" operator="greaterThan" id="{12E4A861-8886-4691-8135-627D5E9E4497}">
            <xm:f>'SR4'!$G$27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1" operator="greaterThan" id="{A2F10B48-5317-4DCF-BA2F-7F3DB34734AF}">
            <xm:f>'SR4'!$G$23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L26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showGridLines="0" zoomScale="110" zoomScaleNormal="110" zoomScaleSheetLayoutView="100" workbookViewId="0">
      <selection activeCell="F12" sqref="F12"/>
    </sheetView>
  </sheetViews>
  <sheetFormatPr defaultColWidth="9.140625" defaultRowHeight="12.75" x14ac:dyDescent="0.2"/>
  <cols>
    <col min="1" max="1" width="8.140625" style="71" customWidth="1"/>
    <col min="2" max="2" width="5.7109375" style="71" customWidth="1"/>
    <col min="3" max="3" width="27.42578125" style="71" customWidth="1"/>
    <col min="4" max="5" width="6.85546875" style="71" customWidth="1"/>
    <col min="6" max="6" width="15.7109375" style="74" customWidth="1"/>
    <col min="7" max="7" width="6.7109375" style="71" customWidth="1"/>
    <col min="8" max="8" width="15.7109375" style="75" customWidth="1"/>
    <col min="9" max="9" width="6.7109375" style="71" customWidth="1"/>
    <col min="10" max="10" width="15.7109375" style="71" customWidth="1"/>
    <col min="11" max="11" width="6.7109375" style="71" customWidth="1"/>
    <col min="12" max="12" width="15.7109375" style="71" customWidth="1"/>
    <col min="13" max="13" width="6.7109375" style="71" customWidth="1"/>
    <col min="14" max="16384" width="9.140625" style="71"/>
  </cols>
  <sheetData>
    <row r="1" spans="1:13" ht="18.75" x14ac:dyDescent="0.2">
      <c r="A1" s="277" t="s">
        <v>225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s="72" customFormat="1" ht="14.1" customHeight="1" x14ac:dyDescent="0.2">
      <c r="A2" s="345" t="s">
        <v>183</v>
      </c>
      <c r="B2" s="346"/>
      <c r="C2" s="346"/>
      <c r="D2" s="346"/>
      <c r="E2" s="346"/>
      <c r="F2" s="78">
        <f>'SR5'!F23</f>
        <v>0</v>
      </c>
      <c r="G2" s="11"/>
      <c r="H2" s="281"/>
      <c r="I2" s="281"/>
      <c r="J2" s="281"/>
      <c r="K2" s="281"/>
      <c r="L2" s="279"/>
      <c r="M2" s="279"/>
    </row>
    <row r="3" spans="1:13" ht="15" customHeight="1" x14ac:dyDescent="0.2">
      <c r="A3" s="335" t="s">
        <v>29</v>
      </c>
      <c r="B3" s="335"/>
      <c r="C3" s="335"/>
      <c r="D3" s="342"/>
      <c r="E3" s="342"/>
      <c r="F3" s="79" t="s">
        <v>3</v>
      </c>
      <c r="G3" s="79" t="s">
        <v>27</v>
      </c>
      <c r="H3" s="79" t="s">
        <v>160</v>
      </c>
      <c r="I3" s="79" t="s">
        <v>27</v>
      </c>
      <c r="J3" s="79" t="s">
        <v>159</v>
      </c>
      <c r="K3" s="79" t="s">
        <v>27</v>
      </c>
      <c r="L3" s="79" t="s">
        <v>158</v>
      </c>
      <c r="M3" s="79" t="s">
        <v>27</v>
      </c>
    </row>
    <row r="4" spans="1:13" s="73" customFormat="1" ht="15" customHeight="1" x14ac:dyDescent="0.2">
      <c r="A4" s="248" t="s">
        <v>268</v>
      </c>
      <c r="B4" s="248"/>
      <c r="C4" s="248"/>
      <c r="D4" s="248"/>
      <c r="E4" s="248"/>
      <c r="F4" s="123"/>
      <c r="G4" s="343"/>
      <c r="H4" s="127"/>
      <c r="I4" s="343"/>
      <c r="J4" s="127"/>
      <c r="K4" s="343"/>
      <c r="L4" s="128"/>
      <c r="M4" s="335"/>
    </row>
    <row r="5" spans="1:13" s="72" customFormat="1" ht="15" customHeight="1" x14ac:dyDescent="0.2">
      <c r="A5" s="248" t="s">
        <v>269</v>
      </c>
      <c r="B5" s="248"/>
      <c r="C5" s="248"/>
      <c r="D5" s="248"/>
      <c r="E5" s="248"/>
      <c r="F5" s="123"/>
      <c r="G5" s="344"/>
      <c r="H5" s="141">
        <f>F5</f>
        <v>0</v>
      </c>
      <c r="I5" s="344"/>
      <c r="J5" s="127"/>
      <c r="K5" s="344"/>
      <c r="L5" s="128"/>
      <c r="M5" s="335"/>
    </row>
    <row r="6" spans="1:13" ht="15" customHeight="1" x14ac:dyDescent="0.2">
      <c r="A6" s="329" t="s">
        <v>166</v>
      </c>
      <c r="B6" s="330"/>
      <c r="C6" s="330"/>
      <c r="D6" s="330"/>
      <c r="E6" s="331"/>
      <c r="F6" s="155">
        <f>F4+F5</f>
        <v>0</v>
      </c>
      <c r="G6" s="14"/>
      <c r="H6" s="155">
        <f>H4+H5</f>
        <v>0</v>
      </c>
      <c r="I6" s="14"/>
      <c r="J6" s="155">
        <f>J4+J5</f>
        <v>0</v>
      </c>
      <c r="K6" s="14"/>
      <c r="L6" s="155">
        <f>L4+L5</f>
        <v>0</v>
      </c>
      <c r="M6" s="14"/>
    </row>
    <row r="7" spans="1:13" ht="30" customHeight="1" x14ac:dyDescent="0.2">
      <c r="A7" s="339" t="s">
        <v>165</v>
      </c>
      <c r="B7" s="340"/>
      <c r="C7" s="341"/>
      <c r="D7" s="80" t="s">
        <v>78</v>
      </c>
      <c r="E7" s="80" t="s">
        <v>79</v>
      </c>
      <c r="F7" s="336"/>
      <c r="G7" s="337"/>
      <c r="H7" s="336"/>
      <c r="I7" s="337"/>
      <c r="J7" s="336"/>
      <c r="K7" s="337"/>
      <c r="L7" s="338"/>
      <c r="M7" s="338"/>
    </row>
    <row r="8" spans="1:13" ht="15" customHeight="1" x14ac:dyDescent="0.2">
      <c r="A8" s="328" t="s">
        <v>77</v>
      </c>
      <c r="B8" s="328"/>
      <c r="C8" s="328"/>
      <c r="D8" s="13">
        <v>0.15</v>
      </c>
      <c r="E8" s="77" t="e">
        <f>F8/F6</f>
        <v>#DIV/0!</v>
      </c>
      <c r="F8" s="124"/>
      <c r="G8" s="262"/>
      <c r="H8" s="139">
        <f>F8</f>
        <v>0</v>
      </c>
      <c r="I8" s="262"/>
      <c r="J8" s="124"/>
      <c r="K8" s="262"/>
      <c r="L8" s="124"/>
      <c r="M8" s="287"/>
    </row>
    <row r="9" spans="1:13" ht="15" customHeight="1" x14ac:dyDescent="0.2">
      <c r="A9" s="248" t="s">
        <v>80</v>
      </c>
      <c r="B9" s="248"/>
      <c r="C9" s="248"/>
      <c r="D9" s="13">
        <v>0.1</v>
      </c>
      <c r="E9" s="77" t="e">
        <f>F9/F6</f>
        <v>#DIV/0!</v>
      </c>
      <c r="F9" s="124"/>
      <c r="G9" s="263"/>
      <c r="H9" s="139">
        <f>F9</f>
        <v>0</v>
      </c>
      <c r="I9" s="263"/>
      <c r="J9" s="81"/>
      <c r="K9" s="263"/>
      <c r="L9" s="82"/>
      <c r="M9" s="287"/>
    </row>
    <row r="10" spans="1:13" ht="30" customHeight="1" x14ac:dyDescent="0.2">
      <c r="A10" s="328" t="s">
        <v>82</v>
      </c>
      <c r="B10" s="328"/>
      <c r="C10" s="328"/>
      <c r="D10" s="13">
        <v>0.02</v>
      </c>
      <c r="E10" s="77" t="e">
        <f>F10/F6</f>
        <v>#DIV/0!</v>
      </c>
      <c r="F10" s="124"/>
      <c r="G10" s="14"/>
      <c r="H10" s="139">
        <f>F10</f>
        <v>0</v>
      </c>
      <c r="I10" s="135">
        <f>G10</f>
        <v>0</v>
      </c>
      <c r="J10" s="124"/>
      <c r="K10" s="14"/>
      <c r="L10" s="129"/>
      <c r="M10" s="14"/>
    </row>
    <row r="11" spans="1:13" ht="15" customHeight="1" x14ac:dyDescent="0.2">
      <c r="A11" s="328" t="s">
        <v>162</v>
      </c>
      <c r="B11" s="328"/>
      <c r="C11" s="328"/>
      <c r="D11" s="13">
        <v>0.05</v>
      </c>
      <c r="E11" s="77" t="e">
        <f>F11/F6</f>
        <v>#DIV/0!</v>
      </c>
      <c r="F11" s="124"/>
      <c r="G11" s="14"/>
      <c r="H11" s="139">
        <f>F11</f>
        <v>0</v>
      </c>
      <c r="I11" s="135">
        <f t="shared" ref="I11:I12" si="0">G11</f>
        <v>0</v>
      </c>
      <c r="J11" s="124"/>
      <c r="K11" s="14"/>
      <c r="L11" s="129"/>
      <c r="M11" s="14"/>
    </row>
    <row r="12" spans="1:13" ht="15" customHeight="1" x14ac:dyDescent="0.2">
      <c r="A12" s="248" t="s">
        <v>81</v>
      </c>
      <c r="B12" s="248"/>
      <c r="C12" s="248"/>
      <c r="D12" s="13">
        <v>0.02</v>
      </c>
      <c r="E12" s="77" t="e">
        <f>F12/F6</f>
        <v>#DIV/0!</v>
      </c>
      <c r="F12" s="124"/>
      <c r="G12" s="14"/>
      <c r="H12" s="139">
        <f>F12</f>
        <v>0</v>
      </c>
      <c r="I12" s="135">
        <f t="shared" si="0"/>
        <v>0</v>
      </c>
      <c r="J12" s="124"/>
      <c r="K12" s="14"/>
      <c r="L12" s="129"/>
      <c r="M12" s="14"/>
    </row>
    <row r="13" spans="1:13" ht="15" customHeight="1" x14ac:dyDescent="0.2">
      <c r="A13" s="332" t="s">
        <v>261</v>
      </c>
      <c r="B13" s="333"/>
      <c r="C13" s="333"/>
      <c r="D13" s="333"/>
      <c r="E13" s="334"/>
      <c r="F13" s="139">
        <f>F6*G6</f>
        <v>0</v>
      </c>
      <c r="G13" s="327"/>
      <c r="H13" s="139">
        <f>H6*I6</f>
        <v>0</v>
      </c>
      <c r="I13" s="327"/>
      <c r="J13" s="139">
        <f>J6*K6</f>
        <v>0</v>
      </c>
      <c r="K13" s="327"/>
      <c r="L13" s="139">
        <f>L6*M6</f>
        <v>0</v>
      </c>
      <c r="M13" s="322"/>
    </row>
    <row r="14" spans="1:13" ht="15" customHeight="1" x14ac:dyDescent="0.2">
      <c r="A14" s="251" t="s">
        <v>262</v>
      </c>
      <c r="B14" s="252"/>
      <c r="C14" s="252"/>
      <c r="D14" s="252"/>
      <c r="E14" s="253"/>
      <c r="F14" s="123"/>
      <c r="G14" s="327"/>
      <c r="H14" s="142">
        <f>F14</f>
        <v>0</v>
      </c>
      <c r="I14" s="327"/>
      <c r="J14" s="148"/>
      <c r="K14" s="327"/>
      <c r="L14" s="147"/>
      <c r="M14" s="322"/>
    </row>
    <row r="15" spans="1:13" ht="15" customHeight="1" x14ac:dyDescent="0.2">
      <c r="A15" s="329" t="s">
        <v>167</v>
      </c>
      <c r="B15" s="330"/>
      <c r="C15" s="330"/>
      <c r="D15" s="330"/>
      <c r="E15" s="331"/>
      <c r="F15" s="155">
        <f>F8+F9+F10+F11+F12+F13+F14</f>
        <v>0</v>
      </c>
      <c r="G15" s="327"/>
      <c r="H15" s="155">
        <f>H8+H9+H10+H11+H12+H13+H14</f>
        <v>0</v>
      </c>
      <c r="I15" s="327"/>
      <c r="J15" s="155">
        <f>J8+J9+J10+J11+J12+J13+J14</f>
        <v>0</v>
      </c>
      <c r="K15" s="327"/>
      <c r="L15" s="156">
        <f>L8+L9+L10+L11+L12+L13+L14</f>
        <v>0</v>
      </c>
      <c r="M15" s="322"/>
    </row>
    <row r="16" spans="1:13" ht="15" customHeight="1" x14ac:dyDescent="0.2">
      <c r="A16" s="251" t="s">
        <v>229</v>
      </c>
      <c r="B16" s="252"/>
      <c r="C16" s="252"/>
      <c r="D16" s="252"/>
      <c r="E16" s="253"/>
      <c r="F16" s="325"/>
      <c r="G16" s="327"/>
      <c r="H16" s="142">
        <f>F6-H6</f>
        <v>0</v>
      </c>
      <c r="I16" s="327"/>
      <c r="J16" s="323"/>
      <c r="K16" s="327"/>
      <c r="L16" s="323"/>
      <c r="M16" s="322"/>
    </row>
    <row r="17" spans="1:13" ht="15" customHeight="1" x14ac:dyDescent="0.2">
      <c r="A17" s="251" t="s">
        <v>230</v>
      </c>
      <c r="B17" s="252"/>
      <c r="C17" s="252"/>
      <c r="D17" s="252"/>
      <c r="E17" s="253"/>
      <c r="F17" s="326"/>
      <c r="G17" s="327"/>
      <c r="H17" s="142">
        <f>F13-H13</f>
        <v>0</v>
      </c>
      <c r="I17" s="327"/>
      <c r="J17" s="323"/>
      <c r="K17" s="327"/>
      <c r="L17" s="323"/>
      <c r="M17" s="322"/>
    </row>
    <row r="18" spans="1:13" ht="15" customHeight="1" x14ac:dyDescent="0.2">
      <c r="A18" s="251" t="s">
        <v>263</v>
      </c>
      <c r="B18" s="252"/>
      <c r="C18" s="252"/>
      <c r="D18" s="252"/>
      <c r="E18" s="253"/>
      <c r="F18" s="140">
        <f>F6+F15</f>
        <v>0</v>
      </c>
      <c r="G18" s="327"/>
      <c r="H18" s="140">
        <f>H6+H15+H16+H17</f>
        <v>0</v>
      </c>
      <c r="I18" s="327"/>
      <c r="J18" s="324"/>
      <c r="K18" s="327"/>
      <c r="L18" s="324"/>
      <c r="M18" s="322"/>
    </row>
    <row r="19" spans="1:13" ht="15" customHeight="1" x14ac:dyDescent="0.2">
      <c r="A19" s="251" t="s">
        <v>264</v>
      </c>
      <c r="B19" s="252"/>
      <c r="C19" s="252"/>
      <c r="D19" s="252"/>
      <c r="E19" s="253"/>
      <c r="F19" s="325"/>
      <c r="G19" s="327"/>
      <c r="H19" s="325"/>
      <c r="I19" s="327"/>
      <c r="J19" s="140">
        <f>J15+J6</f>
        <v>0</v>
      </c>
      <c r="K19" s="327"/>
      <c r="L19" s="143">
        <f>L15+L6</f>
        <v>0</v>
      </c>
      <c r="M19" s="322"/>
    </row>
    <row r="20" spans="1:13" x14ac:dyDescent="0.2">
      <c r="A20" s="251" t="s">
        <v>239</v>
      </c>
      <c r="B20" s="252"/>
      <c r="C20" s="252"/>
      <c r="D20" s="252"/>
      <c r="E20" s="253"/>
      <c r="F20" s="326"/>
      <c r="G20" s="327"/>
      <c r="H20" s="326"/>
      <c r="I20" s="327"/>
      <c r="J20" s="140">
        <f>F18-J19</f>
        <v>0</v>
      </c>
      <c r="K20" s="327"/>
      <c r="L20" s="143">
        <f>F18-L19</f>
        <v>0</v>
      </c>
      <c r="M20" s="322"/>
    </row>
    <row r="21" spans="1:13" x14ac:dyDescent="0.2">
      <c r="A21" s="251" t="s">
        <v>231</v>
      </c>
      <c r="B21" s="252"/>
      <c r="C21" s="252"/>
      <c r="D21" s="252"/>
      <c r="E21" s="253"/>
      <c r="F21" s="304" t="s">
        <v>156</v>
      </c>
      <c r="G21" s="305"/>
      <c r="H21" s="304" t="s">
        <v>156</v>
      </c>
      <c r="I21" s="305"/>
      <c r="J21" s="304" t="s">
        <v>156</v>
      </c>
      <c r="K21" s="305"/>
      <c r="L21" s="304" t="s">
        <v>156</v>
      </c>
      <c r="M21" s="305"/>
    </row>
    <row r="22" spans="1:13" x14ac:dyDescent="0.2">
      <c r="A22" s="315" t="s">
        <v>232</v>
      </c>
      <c r="B22" s="315"/>
      <c r="C22" s="315"/>
      <c r="D22" s="315"/>
      <c r="E22" s="315"/>
      <c r="F22" s="308" t="s">
        <v>106</v>
      </c>
      <c r="G22" s="309"/>
      <c r="H22" s="308" t="s">
        <v>106</v>
      </c>
      <c r="I22" s="309"/>
      <c r="J22" s="308" t="s">
        <v>106</v>
      </c>
      <c r="K22" s="309"/>
      <c r="L22" s="308" t="s">
        <v>106</v>
      </c>
      <c r="M22" s="309"/>
    </row>
    <row r="23" spans="1:13" ht="48.75" customHeight="1" x14ac:dyDescent="0.2">
      <c r="A23" s="316" t="s">
        <v>233</v>
      </c>
      <c r="B23" s="317"/>
      <c r="C23" s="317"/>
      <c r="D23" s="317"/>
      <c r="E23" s="318"/>
      <c r="F23" s="310"/>
      <c r="G23" s="311"/>
      <c r="H23" s="310"/>
      <c r="I23" s="311"/>
      <c r="J23" s="310"/>
      <c r="K23" s="311"/>
      <c r="L23" s="310"/>
      <c r="M23" s="311"/>
    </row>
    <row r="24" spans="1:13" x14ac:dyDescent="0.2">
      <c r="A24" s="319"/>
      <c r="B24" s="320"/>
      <c r="C24" s="320"/>
      <c r="D24" s="320"/>
      <c r="E24" s="321"/>
      <c r="F24" s="299" t="s">
        <v>155</v>
      </c>
      <c r="G24" s="300"/>
      <c r="H24" s="299" t="s">
        <v>155</v>
      </c>
      <c r="I24" s="300"/>
      <c r="J24" s="299" t="s">
        <v>155</v>
      </c>
      <c r="K24" s="300"/>
      <c r="L24" s="299" t="s">
        <v>155</v>
      </c>
      <c r="M24" s="300"/>
    </row>
  </sheetData>
  <sheetProtection algorithmName="SHA-512" hashValue="brJ+Miorxxp5jsvYuqBB8OvbLwK1cSR1QEWw1EcEcQTpTdEdjM/SNXkw1I7HMQ8agYC3+Slmg3MVMlO6byrX3w==" saltValue="4BSkx8c/XRwGi4IlhaxjqQ==" spinCount="100000" sheet="1" objects="1" scenarios="1"/>
  <mergeCells count="59">
    <mergeCell ref="A1:M1"/>
    <mergeCell ref="A2:E2"/>
    <mergeCell ref="H2:I2"/>
    <mergeCell ref="J2:K2"/>
    <mergeCell ref="L2:M2"/>
    <mergeCell ref="A3:E3"/>
    <mergeCell ref="A4:E4"/>
    <mergeCell ref="G4:G5"/>
    <mergeCell ref="I4:I5"/>
    <mergeCell ref="K4:K5"/>
    <mergeCell ref="M4:M5"/>
    <mergeCell ref="A5:E5"/>
    <mergeCell ref="M8:M9"/>
    <mergeCell ref="A6:E6"/>
    <mergeCell ref="F7:G7"/>
    <mergeCell ref="H7:I7"/>
    <mergeCell ref="J7:K7"/>
    <mergeCell ref="L7:M7"/>
    <mergeCell ref="G8:G9"/>
    <mergeCell ref="I8:I9"/>
    <mergeCell ref="K8:K9"/>
    <mergeCell ref="A7:C7"/>
    <mergeCell ref="A8:C8"/>
    <mergeCell ref="A9:C9"/>
    <mergeCell ref="A19:E19"/>
    <mergeCell ref="A20:E20"/>
    <mergeCell ref="F16:F17"/>
    <mergeCell ref="G13:G20"/>
    <mergeCell ref="I13:I20"/>
    <mergeCell ref="A18:E18"/>
    <mergeCell ref="A15:E15"/>
    <mergeCell ref="A13:E13"/>
    <mergeCell ref="A10:C10"/>
    <mergeCell ref="A11:C11"/>
    <mergeCell ref="A12:C12"/>
    <mergeCell ref="A16:E16"/>
    <mergeCell ref="A17:E17"/>
    <mergeCell ref="A14:E14"/>
    <mergeCell ref="M13:M20"/>
    <mergeCell ref="J16:J18"/>
    <mergeCell ref="L16:L18"/>
    <mergeCell ref="F19:F20"/>
    <mergeCell ref="H19:H20"/>
    <mergeCell ref="K13:K20"/>
    <mergeCell ref="F24:G24"/>
    <mergeCell ref="H24:I24"/>
    <mergeCell ref="J24:K24"/>
    <mergeCell ref="L24:M24"/>
    <mergeCell ref="A21:E21"/>
    <mergeCell ref="F21:G21"/>
    <mergeCell ref="H21:I21"/>
    <mergeCell ref="J21:K21"/>
    <mergeCell ref="L21:M21"/>
    <mergeCell ref="A22:E22"/>
    <mergeCell ref="F22:G23"/>
    <mergeCell ref="H22:I23"/>
    <mergeCell ref="J22:K23"/>
    <mergeCell ref="L22:M23"/>
    <mergeCell ref="A23:E24"/>
  </mergeCells>
  <conditionalFormatting sqref="F18">
    <cfRule type="cellIs" dxfId="31" priority="6" operator="greaterThan">
      <formula>$F$2</formula>
    </cfRule>
  </conditionalFormatting>
  <conditionalFormatting sqref="H18">
    <cfRule type="cellIs" dxfId="30" priority="5" operator="greaterThan">
      <formula>$F$18</formula>
    </cfRule>
  </conditionalFormatting>
  <conditionalFormatting sqref="J8">
    <cfRule type="cellIs" dxfId="29" priority="2" operator="greaterThan">
      <formula>$H$8</formula>
    </cfRule>
  </conditionalFormatting>
  <conditionalFormatting sqref="J19">
    <cfRule type="cellIs" dxfId="28" priority="4" operator="greaterThan">
      <formula>$H$18</formula>
    </cfRule>
  </conditionalFormatting>
  <conditionalFormatting sqref="L8">
    <cfRule type="cellIs" dxfId="27" priority="1" operator="greaterThan">
      <formula>$H$8</formula>
    </cfRule>
  </conditionalFormatting>
  <conditionalFormatting sqref="L19">
    <cfRule type="cellIs" dxfId="26" priority="3" operator="greaterThan">
      <formula>$H$18</formula>
    </cfRule>
  </conditionalFormatting>
  <printOptions horizontalCentered="1"/>
  <pageMargins left="0" right="0" top="0.39370078740157483" bottom="0.39370078740157483" header="0.31496062992125984" footer="0.31496062992125984"/>
  <pageSetup paperSize="9" scale="90" orientation="landscape" horizontalDpi="4294967292" verticalDpi="4294967292" r:id="rId1"/>
  <headerFooter differentOddEven="1" alignWithMargins="0">
    <oddHeader xml:space="preserve">&amp;C </oddHeader>
    <oddFooter>&amp;A</oddFooter>
  </headerFooter>
  <ignoredErrors>
    <ignoredError sqref="E8:E12" evalError="1"/>
    <ignoredError sqref="H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6"/>
  <sheetViews>
    <sheetView showGridLines="0" view="pageBreakPreview" topLeftCell="A7" zoomScaleNormal="100" zoomScaleSheetLayoutView="100" workbookViewId="0">
      <selection activeCell="J24" sqref="J24:K25"/>
    </sheetView>
  </sheetViews>
  <sheetFormatPr defaultColWidth="9.140625" defaultRowHeight="12.75" x14ac:dyDescent="0.2"/>
  <cols>
    <col min="1" max="1" width="8.140625" style="1" customWidth="1"/>
    <col min="2" max="2" width="5.7109375" style="1" customWidth="1"/>
    <col min="3" max="3" width="27.42578125" style="1" customWidth="1"/>
    <col min="4" max="5" width="6.85546875" style="1" customWidth="1"/>
    <col min="6" max="6" width="17" style="8" customWidth="1"/>
    <col min="7" max="7" width="6.7109375" style="1" customWidth="1"/>
    <col min="8" max="8" width="17.42578125" style="2" customWidth="1"/>
    <col min="9" max="9" width="6.7109375" style="1" customWidth="1"/>
    <col min="10" max="10" width="17.5703125" style="1" bestFit="1" customWidth="1"/>
    <col min="11" max="11" width="6.7109375" style="1" customWidth="1"/>
    <col min="12" max="12" width="17.85546875" style="1" customWidth="1"/>
    <col min="13" max="13" width="6.7109375" style="1" customWidth="1"/>
    <col min="14" max="16384" width="9.140625" style="1"/>
  </cols>
  <sheetData>
    <row r="1" spans="1:13" ht="18.75" x14ac:dyDescent="0.2">
      <c r="A1" s="277" t="s">
        <v>267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s="9" customFormat="1" ht="14.1" customHeight="1" x14ac:dyDescent="0.2">
      <c r="A2" s="279"/>
      <c r="B2" s="280"/>
      <c r="C2" s="280"/>
      <c r="D2" s="280"/>
      <c r="E2" s="280"/>
      <c r="F2" s="281"/>
      <c r="G2" s="281"/>
      <c r="H2" s="281"/>
      <c r="I2" s="281"/>
      <c r="J2" s="281"/>
      <c r="K2" s="281"/>
      <c r="L2" s="279"/>
      <c r="M2" s="279"/>
    </row>
    <row r="3" spans="1:13" ht="15" customHeight="1" x14ac:dyDescent="0.2">
      <c r="A3" s="247" t="s">
        <v>29</v>
      </c>
      <c r="B3" s="247"/>
      <c r="C3" s="247"/>
      <c r="D3" s="274"/>
      <c r="E3" s="274"/>
      <c r="F3" s="4" t="s">
        <v>160</v>
      </c>
      <c r="G3" s="4" t="s">
        <v>27</v>
      </c>
      <c r="H3" s="4" t="s">
        <v>163</v>
      </c>
      <c r="I3" s="4" t="s">
        <v>27</v>
      </c>
      <c r="J3" s="4" t="s">
        <v>164</v>
      </c>
      <c r="K3" s="4" t="s">
        <v>27</v>
      </c>
      <c r="L3" s="4" t="s">
        <v>265</v>
      </c>
      <c r="M3" s="4" t="s">
        <v>27</v>
      </c>
    </row>
    <row r="4" spans="1:13" s="10" customFormat="1" ht="15" customHeight="1" x14ac:dyDescent="0.2">
      <c r="A4" s="248" t="s">
        <v>268</v>
      </c>
      <c r="B4" s="248"/>
      <c r="C4" s="248"/>
      <c r="D4" s="248"/>
      <c r="E4" s="248"/>
      <c r="F4" s="134">
        <f>'SR5'!H4</f>
        <v>0</v>
      </c>
      <c r="G4" s="343"/>
      <c r="H4" s="127"/>
      <c r="I4" s="275"/>
      <c r="J4" s="127"/>
      <c r="K4" s="275"/>
      <c r="L4" s="128"/>
      <c r="M4" s="247"/>
    </row>
    <row r="5" spans="1:13" s="9" customFormat="1" ht="15" customHeight="1" x14ac:dyDescent="0.2">
      <c r="A5" s="248" t="s">
        <v>269</v>
      </c>
      <c r="B5" s="248"/>
      <c r="C5" s="248"/>
      <c r="D5" s="248"/>
      <c r="E5" s="248"/>
      <c r="F5" s="134">
        <f>'SR5'!H5</f>
        <v>0</v>
      </c>
      <c r="G5" s="344"/>
      <c r="H5" s="127"/>
      <c r="I5" s="276"/>
      <c r="J5" s="127"/>
      <c r="K5" s="276"/>
      <c r="L5" s="128"/>
      <c r="M5" s="247"/>
    </row>
    <row r="6" spans="1:13" ht="15" customHeight="1" x14ac:dyDescent="0.2">
      <c r="A6" s="362" t="s">
        <v>178</v>
      </c>
      <c r="B6" s="363"/>
      <c r="C6" s="363"/>
      <c r="D6" s="363"/>
      <c r="E6" s="364"/>
      <c r="F6" s="134">
        <f>'SR5'!H6</f>
        <v>0</v>
      </c>
      <c r="G6" s="135">
        <f>'SR5'!I6</f>
        <v>0</v>
      </c>
      <c r="H6" s="145">
        <f>H4+H5</f>
        <v>0</v>
      </c>
      <c r="I6" s="14"/>
      <c r="J6" s="145">
        <f>J4+J5</f>
        <v>0</v>
      </c>
      <c r="K6" s="14"/>
      <c r="L6" s="145">
        <f>L4+L5</f>
        <v>0</v>
      </c>
      <c r="M6" s="14"/>
    </row>
    <row r="7" spans="1:13" ht="30" customHeight="1" x14ac:dyDescent="0.2">
      <c r="A7" s="267" t="s">
        <v>157</v>
      </c>
      <c r="B7" s="158"/>
      <c r="C7" s="159"/>
      <c r="D7" s="80" t="s">
        <v>78</v>
      </c>
      <c r="E7" s="80" t="s">
        <v>79</v>
      </c>
      <c r="F7" s="365"/>
      <c r="G7" s="366"/>
      <c r="H7" s="285"/>
      <c r="I7" s="286"/>
      <c r="J7" s="285"/>
      <c r="K7" s="286"/>
      <c r="L7" s="290"/>
      <c r="M7" s="290"/>
    </row>
    <row r="8" spans="1:13" ht="15" customHeight="1" x14ac:dyDescent="0.2">
      <c r="A8" s="268"/>
      <c r="B8" s="291" t="s">
        <v>77</v>
      </c>
      <c r="C8" s="273"/>
      <c r="D8" s="13">
        <f>IF(F6&lt;5382000,15%,14%)</f>
        <v>0.15</v>
      </c>
      <c r="E8" s="77" t="e">
        <f>F8/F6</f>
        <v>#DIV/0!</v>
      </c>
      <c r="F8" s="134">
        <f>'SR5'!H8</f>
        <v>0</v>
      </c>
      <c r="G8" s="262"/>
      <c r="H8" s="133"/>
      <c r="I8" s="262"/>
      <c r="J8" s="124"/>
      <c r="K8" s="262"/>
      <c r="L8" s="129"/>
      <c r="M8" s="287"/>
    </row>
    <row r="9" spans="1:13" ht="15" customHeight="1" x14ac:dyDescent="0.2">
      <c r="A9" s="268"/>
      <c r="B9" s="288" t="s">
        <v>266</v>
      </c>
      <c r="C9" s="289"/>
      <c r="D9" s="13">
        <v>0.1</v>
      </c>
      <c r="E9" s="77" t="e">
        <f>F9/F6</f>
        <v>#DIV/0!</v>
      </c>
      <c r="F9" s="134">
        <f>'SR5'!H9</f>
        <v>0</v>
      </c>
      <c r="G9" s="263"/>
      <c r="H9" s="133"/>
      <c r="I9" s="263"/>
      <c r="J9" s="124"/>
      <c r="K9" s="263"/>
      <c r="L9" s="129"/>
      <c r="M9" s="287"/>
    </row>
    <row r="10" spans="1:13" ht="30" customHeight="1" x14ac:dyDescent="0.2">
      <c r="A10" s="268"/>
      <c r="B10" s="270" t="s">
        <v>82</v>
      </c>
      <c r="C10" s="271"/>
      <c r="D10" s="13">
        <v>1.4999999999999999E-2</v>
      </c>
      <c r="E10" s="77" t="e">
        <f>F10/F6</f>
        <v>#DIV/0!</v>
      </c>
      <c r="F10" s="134">
        <f>'SR5'!H10</f>
        <v>0</v>
      </c>
      <c r="G10" s="135">
        <f>'SR5'!I10</f>
        <v>0</v>
      </c>
      <c r="H10" s="133"/>
      <c r="I10" s="157"/>
      <c r="J10" s="124"/>
      <c r="K10" s="14"/>
      <c r="L10" s="129"/>
      <c r="M10" s="14"/>
    </row>
    <row r="11" spans="1:13" ht="15" customHeight="1" x14ac:dyDescent="0.2">
      <c r="A11" s="268"/>
      <c r="B11" s="270" t="s">
        <v>162</v>
      </c>
      <c r="C11" s="271"/>
      <c r="D11" s="13">
        <v>0.05</v>
      </c>
      <c r="E11" s="77" t="e">
        <f>F11/F6</f>
        <v>#DIV/0!</v>
      </c>
      <c r="F11" s="134">
        <f>'SR5'!H11</f>
        <v>0</v>
      </c>
      <c r="G11" s="135">
        <f>'SR5'!I11</f>
        <v>0</v>
      </c>
      <c r="H11" s="133"/>
      <c r="I11" s="157"/>
      <c r="J11" s="124"/>
      <c r="K11" s="14"/>
      <c r="L11" s="129"/>
      <c r="M11" s="14"/>
    </row>
    <row r="12" spans="1:13" ht="30" customHeight="1" x14ac:dyDescent="0.2">
      <c r="A12" s="268"/>
      <c r="B12" s="270" t="s">
        <v>83</v>
      </c>
      <c r="C12" s="271"/>
      <c r="D12" s="13">
        <v>1.4999999999999999E-2</v>
      </c>
      <c r="E12" s="77" t="e">
        <f>F12/F6</f>
        <v>#DIV/0!</v>
      </c>
      <c r="F12" s="134">
        <f>'SR5'!H12</f>
        <v>0</v>
      </c>
      <c r="G12" s="135">
        <f>'SR5'!I12</f>
        <v>0</v>
      </c>
      <c r="H12" s="133"/>
      <c r="I12" s="157"/>
      <c r="J12" s="124"/>
      <c r="K12" s="14"/>
      <c r="L12" s="129"/>
      <c r="M12" s="14"/>
    </row>
    <row r="13" spans="1:13" ht="15" customHeight="1" x14ac:dyDescent="0.2">
      <c r="A13" s="269"/>
      <c r="B13" s="272" t="s">
        <v>81</v>
      </c>
      <c r="C13" s="273"/>
      <c r="D13" s="13">
        <v>0.02</v>
      </c>
      <c r="E13" s="77" t="e">
        <f>F13/F6</f>
        <v>#DIV/0!</v>
      </c>
      <c r="F13" s="134">
        <f>'SR5'!H13</f>
        <v>0</v>
      </c>
      <c r="G13" s="135">
        <f>'SR5'!I13</f>
        <v>0</v>
      </c>
      <c r="H13" s="133"/>
      <c r="I13" s="157"/>
      <c r="J13" s="124"/>
      <c r="K13" s="14"/>
      <c r="L13" s="129"/>
      <c r="M13" s="14"/>
    </row>
    <row r="14" spans="1:13" ht="15" customHeight="1" x14ac:dyDescent="0.2">
      <c r="A14" s="347" t="s">
        <v>203</v>
      </c>
      <c r="B14" s="348"/>
      <c r="C14" s="348"/>
      <c r="D14" s="348"/>
      <c r="E14" s="349"/>
      <c r="F14" s="134">
        <f>'SR5'!H14</f>
        <v>0</v>
      </c>
      <c r="G14" s="262"/>
      <c r="H14" s="133"/>
      <c r="I14" s="262"/>
      <c r="J14" s="124"/>
      <c r="K14" s="262"/>
      <c r="L14" s="129"/>
      <c r="M14" s="262"/>
    </row>
    <row r="15" spans="1:13" ht="15" customHeight="1" x14ac:dyDescent="0.2">
      <c r="A15" s="354" t="s">
        <v>179</v>
      </c>
      <c r="B15" s="355"/>
      <c r="C15" s="355"/>
      <c r="D15" s="355"/>
      <c r="E15" s="356"/>
      <c r="F15" s="145">
        <f>F6+F8+F9+F10+F11+F12+F13+F14</f>
        <v>0</v>
      </c>
      <c r="G15" s="314"/>
      <c r="H15" s="145">
        <f>H6+H8+H9+H10+H11+H12+H13+H14</f>
        <v>0</v>
      </c>
      <c r="I15" s="314"/>
      <c r="J15" s="145">
        <f>J6+J8+J9+J10+J11+J12+J13+J14</f>
        <v>0</v>
      </c>
      <c r="K15" s="314"/>
      <c r="L15" s="146">
        <f>L6+L8+L9+L10+L11+L12+L13+L14</f>
        <v>0</v>
      </c>
      <c r="M15" s="314"/>
    </row>
    <row r="16" spans="1:13" ht="15" customHeight="1" x14ac:dyDescent="0.2">
      <c r="A16" s="288" t="s">
        <v>255</v>
      </c>
      <c r="B16" s="350"/>
      <c r="C16" s="350"/>
      <c r="D16" s="350"/>
      <c r="E16" s="351"/>
      <c r="F16" s="134">
        <f>'SR5'!H16</f>
        <v>0</v>
      </c>
      <c r="G16" s="314"/>
      <c r="H16" s="134">
        <f>H6*I6</f>
        <v>0</v>
      </c>
      <c r="I16" s="314"/>
      <c r="J16" s="134">
        <f>J6*K6</f>
        <v>0</v>
      </c>
      <c r="K16" s="314"/>
      <c r="L16" s="134">
        <f>L6*M6</f>
        <v>0</v>
      </c>
      <c r="M16" s="314"/>
    </row>
    <row r="17" spans="1:13" ht="15" customHeight="1" x14ac:dyDescent="0.2">
      <c r="A17" s="288" t="s">
        <v>256</v>
      </c>
      <c r="B17" s="350"/>
      <c r="C17" s="350"/>
      <c r="D17" s="350"/>
      <c r="E17" s="351"/>
      <c r="F17" s="134">
        <f>'SR5'!H17</f>
        <v>0</v>
      </c>
      <c r="G17" s="314"/>
      <c r="H17" s="133"/>
      <c r="I17" s="314"/>
      <c r="J17" s="133"/>
      <c r="K17" s="314"/>
      <c r="L17" s="133"/>
      <c r="M17" s="314"/>
    </row>
    <row r="18" spans="1:13" ht="15" customHeight="1" x14ac:dyDescent="0.2">
      <c r="A18" s="251" t="s">
        <v>235</v>
      </c>
      <c r="B18" s="252"/>
      <c r="C18" s="252"/>
      <c r="D18" s="252"/>
      <c r="E18" s="253"/>
      <c r="F18" s="134">
        <f>'SR5'!H18</f>
        <v>0</v>
      </c>
      <c r="G18" s="314"/>
      <c r="H18" s="133"/>
      <c r="I18" s="314"/>
      <c r="J18" s="133"/>
      <c r="K18" s="314"/>
      <c r="L18" s="133"/>
      <c r="M18" s="314"/>
    </row>
    <row r="19" spans="1:13" ht="15" customHeight="1" x14ac:dyDescent="0.2">
      <c r="A19" s="251" t="s">
        <v>236</v>
      </c>
      <c r="B19" s="252"/>
      <c r="C19" s="252"/>
      <c r="D19" s="252"/>
      <c r="E19" s="253"/>
      <c r="F19" s="134">
        <f>'SR5'!H19</f>
        <v>0</v>
      </c>
      <c r="G19" s="314"/>
      <c r="H19" s="133"/>
      <c r="I19" s="314"/>
      <c r="J19" s="133"/>
      <c r="K19" s="314"/>
      <c r="L19" s="133"/>
      <c r="M19" s="314"/>
    </row>
    <row r="20" spans="1:13" ht="15" customHeight="1" x14ac:dyDescent="0.2">
      <c r="A20" s="251" t="s">
        <v>257</v>
      </c>
      <c r="B20" s="252"/>
      <c r="C20" s="252"/>
      <c r="D20" s="252"/>
      <c r="E20" s="253"/>
      <c r="F20" s="132">
        <f>'SR5'!H20</f>
        <v>0</v>
      </c>
      <c r="G20" s="314"/>
      <c r="H20" s="132">
        <f>H15+H16+H18+H19+H17</f>
        <v>0</v>
      </c>
      <c r="I20" s="314"/>
      <c r="J20" s="132">
        <f>J15+J16+J18+J19+J17</f>
        <v>0</v>
      </c>
      <c r="K20" s="314"/>
      <c r="L20" s="132">
        <f>L15+L16+L18+L19+L17</f>
        <v>0</v>
      </c>
      <c r="M20" s="314"/>
    </row>
    <row r="21" spans="1:13" ht="15" customHeight="1" x14ac:dyDescent="0.2">
      <c r="A21" s="357" t="s">
        <v>161</v>
      </c>
      <c r="B21" s="358"/>
      <c r="C21" s="361" t="s">
        <v>180</v>
      </c>
      <c r="D21" s="361"/>
      <c r="E21" s="361"/>
      <c r="F21" s="352"/>
      <c r="G21" s="314"/>
      <c r="H21" s="138" t="e">
        <f>H6/'SR2'!I12</f>
        <v>#DIV/0!</v>
      </c>
      <c r="I21" s="314"/>
      <c r="J21" s="138" t="e">
        <f>J6/'SR2'!I12</f>
        <v>#DIV/0!</v>
      </c>
      <c r="K21" s="314"/>
      <c r="L21" s="138" t="e">
        <f>L6/'SR2'!I12</f>
        <v>#DIV/0!</v>
      </c>
      <c r="M21" s="314"/>
    </row>
    <row r="22" spans="1:13" ht="15" customHeight="1" x14ac:dyDescent="0.2">
      <c r="A22" s="359"/>
      <c r="B22" s="360"/>
      <c r="C22" s="361" t="s">
        <v>181</v>
      </c>
      <c r="D22" s="361"/>
      <c r="E22" s="361"/>
      <c r="F22" s="353"/>
      <c r="G22" s="263"/>
      <c r="H22" s="138" t="e">
        <f>H15/'SR2'!I12</f>
        <v>#DIV/0!</v>
      </c>
      <c r="I22" s="263"/>
      <c r="J22" s="138" t="e">
        <f>J15/'SR2'!I12</f>
        <v>#DIV/0!</v>
      </c>
      <c r="K22" s="263"/>
      <c r="L22" s="138" t="e">
        <f>L15/'SR2'!I12</f>
        <v>#DIV/0!</v>
      </c>
      <c r="M22" s="263"/>
    </row>
    <row r="23" spans="1:13" ht="15" customHeight="1" x14ac:dyDescent="0.2">
      <c r="A23" s="251" t="s">
        <v>231</v>
      </c>
      <c r="B23" s="252"/>
      <c r="C23" s="252"/>
      <c r="D23" s="252"/>
      <c r="E23" s="253"/>
      <c r="F23" s="304" t="s">
        <v>156</v>
      </c>
      <c r="G23" s="305"/>
      <c r="H23" s="304" t="s">
        <v>156</v>
      </c>
      <c r="I23" s="305"/>
      <c r="J23" s="306" t="s">
        <v>156</v>
      </c>
      <c r="K23" s="307"/>
      <c r="L23" s="304" t="s">
        <v>156</v>
      </c>
      <c r="M23" s="305"/>
    </row>
    <row r="24" spans="1:13" x14ac:dyDescent="0.2">
      <c r="A24" s="315" t="s">
        <v>232</v>
      </c>
      <c r="B24" s="315"/>
      <c r="C24" s="315"/>
      <c r="D24" s="315"/>
      <c r="E24" s="315"/>
      <c r="F24" s="308" t="s">
        <v>106</v>
      </c>
      <c r="G24" s="309"/>
      <c r="H24" s="308" t="s">
        <v>106</v>
      </c>
      <c r="I24" s="309"/>
      <c r="J24" s="308" t="s">
        <v>106</v>
      </c>
      <c r="K24" s="309"/>
      <c r="L24" s="308" t="s">
        <v>106</v>
      </c>
      <c r="M24" s="309"/>
    </row>
    <row r="25" spans="1:13" ht="48.75" customHeight="1" x14ac:dyDescent="0.2">
      <c r="A25" s="316" t="s">
        <v>233</v>
      </c>
      <c r="B25" s="317"/>
      <c r="C25" s="317"/>
      <c r="D25" s="317"/>
      <c r="E25" s="318"/>
      <c r="F25" s="310"/>
      <c r="G25" s="311"/>
      <c r="H25" s="310"/>
      <c r="I25" s="311"/>
      <c r="J25" s="310"/>
      <c r="K25" s="311"/>
      <c r="L25" s="310"/>
      <c r="M25" s="311"/>
    </row>
    <row r="26" spans="1:13" ht="24" customHeight="1" x14ac:dyDescent="0.2">
      <c r="A26" s="319"/>
      <c r="B26" s="320"/>
      <c r="C26" s="320"/>
      <c r="D26" s="320"/>
      <c r="E26" s="321"/>
      <c r="F26" s="299" t="s">
        <v>155</v>
      </c>
      <c r="G26" s="300"/>
      <c r="H26" s="299" t="s">
        <v>155</v>
      </c>
      <c r="I26" s="300"/>
      <c r="J26" s="299" t="s">
        <v>155</v>
      </c>
      <c r="K26" s="300"/>
      <c r="L26" s="299" t="s">
        <v>155</v>
      </c>
      <c r="M26" s="300"/>
    </row>
  </sheetData>
  <sheetProtection algorithmName="SHA-512" hashValue="Rw74nUeg9Ug5OJj/ZjuPsU/MSXYwk3/sibWjR6ThvDzNHJRB3uT+6sQ5j8v5UrOxcIPj/z/gU+ogZFVqJ/gBCg==" saltValue="y7n/MvAgY1inO1m5s3C3fg==" spinCount="100000" sheet="1" objects="1" scenarios="1"/>
  <mergeCells count="59">
    <mergeCell ref="M4:M5"/>
    <mergeCell ref="A5:E5"/>
    <mergeCell ref="A1:M1"/>
    <mergeCell ref="A2:E2"/>
    <mergeCell ref="F2:G2"/>
    <mergeCell ref="H2:I2"/>
    <mergeCell ref="J2:K2"/>
    <mergeCell ref="L2:M2"/>
    <mergeCell ref="A3:E3"/>
    <mergeCell ref="A4:E4"/>
    <mergeCell ref="G4:G5"/>
    <mergeCell ref="I4:I5"/>
    <mergeCell ref="K4:K5"/>
    <mergeCell ref="J7:K7"/>
    <mergeCell ref="L7:M7"/>
    <mergeCell ref="B8:C8"/>
    <mergeCell ref="G8:G9"/>
    <mergeCell ref="I8:I9"/>
    <mergeCell ref="K8:K9"/>
    <mergeCell ref="M8:M9"/>
    <mergeCell ref="B13:C13"/>
    <mergeCell ref="A6:E6"/>
    <mergeCell ref="A7:A13"/>
    <mergeCell ref="F7:G7"/>
    <mergeCell ref="H7:I7"/>
    <mergeCell ref="B9:C9"/>
    <mergeCell ref="B10:C10"/>
    <mergeCell ref="B11:C11"/>
    <mergeCell ref="B12:C12"/>
    <mergeCell ref="L23:M23"/>
    <mergeCell ref="A19:E19"/>
    <mergeCell ref="A20:E20"/>
    <mergeCell ref="A14:E14"/>
    <mergeCell ref="G14:G22"/>
    <mergeCell ref="I14:I22"/>
    <mergeCell ref="K14:K22"/>
    <mergeCell ref="M14:M22"/>
    <mergeCell ref="A16:E16"/>
    <mergeCell ref="A17:E17"/>
    <mergeCell ref="A18:E18"/>
    <mergeCell ref="F21:F22"/>
    <mergeCell ref="A15:E15"/>
    <mergeCell ref="A21:B22"/>
    <mergeCell ref="C21:E21"/>
    <mergeCell ref="C22:E22"/>
    <mergeCell ref="L24:M25"/>
    <mergeCell ref="A25:E26"/>
    <mergeCell ref="F26:G26"/>
    <mergeCell ref="H26:I26"/>
    <mergeCell ref="J26:K26"/>
    <mergeCell ref="L26:M26"/>
    <mergeCell ref="A24:E24"/>
    <mergeCell ref="F24:G25"/>
    <mergeCell ref="H24:I25"/>
    <mergeCell ref="A23:E23"/>
    <mergeCell ref="F23:G23"/>
    <mergeCell ref="H23:I23"/>
    <mergeCell ref="J24:K25"/>
    <mergeCell ref="J23:K23"/>
  </mergeCells>
  <conditionalFormatting sqref="E8">
    <cfRule type="cellIs" dxfId="25" priority="27" operator="greaterThan">
      <formula>$D$8</formula>
    </cfRule>
  </conditionalFormatting>
  <conditionalFormatting sqref="E9">
    <cfRule type="cellIs" dxfId="24" priority="26" operator="greaterThan">
      <formula>$D$9</formula>
    </cfRule>
  </conditionalFormatting>
  <conditionalFormatting sqref="E10">
    <cfRule type="cellIs" dxfId="23" priority="25" operator="greaterThan">
      <formula>$D$10</formula>
    </cfRule>
  </conditionalFormatting>
  <conditionalFormatting sqref="E11">
    <cfRule type="cellIs" dxfId="22" priority="24" operator="greaterThan">
      <formula>$D$11</formula>
    </cfRule>
  </conditionalFormatting>
  <conditionalFormatting sqref="E12">
    <cfRule type="cellIs" dxfId="21" priority="23" operator="greaterThan">
      <formula>$D$12</formula>
    </cfRule>
  </conditionalFormatting>
  <conditionalFormatting sqref="E13">
    <cfRule type="cellIs" dxfId="20" priority="22" operator="greaterThan">
      <formula>$D$13</formula>
    </cfRule>
  </conditionalFormatting>
  <conditionalFormatting sqref="H8">
    <cfRule type="cellIs" dxfId="17" priority="8" operator="greaterThan">
      <formula>$F$8</formula>
    </cfRule>
  </conditionalFormatting>
  <conditionalFormatting sqref="H15">
    <cfRule type="cellIs" dxfId="16" priority="11" operator="greaterThan">
      <formula>$F$15</formula>
    </cfRule>
  </conditionalFormatting>
  <conditionalFormatting sqref="H20">
    <cfRule type="cellIs" dxfId="15" priority="5" operator="greaterThan">
      <formula>$F$20</formula>
    </cfRule>
  </conditionalFormatting>
  <conditionalFormatting sqref="J8">
    <cfRule type="cellIs" dxfId="11" priority="7" operator="greaterThan">
      <formula>$F$8</formula>
    </cfRule>
  </conditionalFormatting>
  <conditionalFormatting sqref="J15">
    <cfRule type="cellIs" dxfId="10" priority="10" operator="greaterThan">
      <formula>$F$15</formula>
    </cfRule>
  </conditionalFormatting>
  <conditionalFormatting sqref="J20">
    <cfRule type="cellIs" dxfId="9" priority="4" operator="greaterThan">
      <formula>$F$20</formula>
    </cfRule>
  </conditionalFormatting>
  <conditionalFormatting sqref="L8">
    <cfRule type="cellIs" dxfId="5" priority="6" operator="greaterThan">
      <formula>$F$8</formula>
    </cfRule>
  </conditionalFormatting>
  <conditionalFormatting sqref="L15">
    <cfRule type="cellIs" dxfId="4" priority="9" operator="greaterThan">
      <formula>$F$15</formula>
    </cfRule>
  </conditionalFormatting>
  <conditionalFormatting sqref="L20">
    <cfRule type="cellIs" dxfId="3" priority="3" operator="greaterThan">
      <formula>$F$20</formula>
    </cfRule>
  </conditionalFormatting>
  <printOptions horizontalCentered="1"/>
  <pageMargins left="0" right="0" top="0.39370078740157483" bottom="0.39370078740157483" header="0.31496062992125984" footer="0.31496062992125984"/>
  <pageSetup paperSize="9" scale="90" orientation="landscape" horizontalDpi="4294967292" verticalDpi="4294967292" r:id="rId1"/>
  <headerFooter differentOddEven="1" alignWithMargins="0">
    <oddHeader xml:space="preserve">&amp;C </oddHeader>
    <oddFooter>&amp;A</oddFooter>
  </headerFooter>
  <ignoredErrors>
    <ignoredError sqref="E8:E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greaterThan" id="{7F116782-773E-46A6-A020-F386D0EF3360}">
            <xm:f>'SR4'!$G$14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32" operator="greaterThan" id="{E1C40D52-C0D4-4330-8451-D86AB0FB56EB}">
            <xm:f>'SR4'!$G$27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F21</xm:sqref>
        </x14:conditionalFormatting>
        <x14:conditionalFormatting xmlns:xm="http://schemas.microsoft.com/office/excel/2006/main">
          <x14:cfRule type="cellIs" priority="13" operator="greaterThan" id="{F52F65A4-5B0B-4B4B-80B4-C36C59FD60B2}">
            <xm:f>'SR4'!$G$14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cellIs" priority="2" operator="greaterThan" id="{41AFC270-6C3E-460E-B800-27345EB48FD7}">
            <xm:f>'SR4'!$G$27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2" operator="greaterThan" id="{21AF5A84-5DA6-4C8E-B8E4-DDB7283ECC25}">
            <xm:f>'SR4'!$G$23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cellIs" priority="19" operator="greaterThan" id="{CCDCF06E-24BC-4F58-93B3-36B72CF338A7}">
            <xm:f>'SR4'!$G$14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cellIs" priority="1" operator="greaterThan" id="{BD0C7B0D-097B-43B9-9F12-B69EB44A4BC6}">
            <xm:f>'SR4'!$G$27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8" operator="greaterThan" id="{036D9EA4-4D09-451F-A458-C8FFC26067A1}">
            <xm:f>'SR4'!$G$23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J22</xm:sqref>
        </x14:conditionalFormatting>
        <x14:conditionalFormatting xmlns:xm="http://schemas.microsoft.com/office/excel/2006/main">
          <x14:cfRule type="cellIs" priority="17" operator="greaterThan" id="{150FA0ED-8957-49A2-935E-BFE6B38FC06E}">
            <xm:f>'SR4'!$G$14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L21</xm:sqref>
        </x14:conditionalFormatting>
        <x14:conditionalFormatting xmlns:xm="http://schemas.microsoft.com/office/excel/2006/main">
          <x14:cfRule type="cellIs" priority="16" operator="greaterThan" id="{6FC80B36-BD11-4E74-A65A-AAE88D6A0E76}">
            <xm:f>'SR4'!$G$23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34" operator="greaterThan" id="{2CF61E99-E56F-473A-A7A4-B71CFE550E64}">
            <xm:f>'SR4'!$G$27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L22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1"/>
  <sheetViews>
    <sheetView view="pageBreakPreview" topLeftCell="A22" zoomScale="70" zoomScaleNormal="100" zoomScaleSheetLayoutView="70" workbookViewId="0">
      <selection activeCell="E18" sqref="E18"/>
    </sheetView>
  </sheetViews>
  <sheetFormatPr defaultRowHeight="12.75" x14ac:dyDescent="0.2"/>
  <cols>
    <col min="1" max="1" width="25.140625" style="62" bestFit="1" customWidth="1"/>
    <col min="2" max="2" width="4.5703125" style="62" customWidth="1"/>
    <col min="3" max="12" width="4.7109375" style="62" customWidth="1"/>
    <col min="13" max="16384" width="9.140625" style="62"/>
  </cols>
  <sheetData>
    <row r="1" spans="1:12" ht="18.75" x14ac:dyDescent="0.2">
      <c r="A1" s="371" t="s">
        <v>223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</row>
    <row r="2" spans="1:12" x14ac:dyDescent="0.2">
      <c r="A2" s="69" t="s">
        <v>184</v>
      </c>
      <c r="B2" s="69" t="s">
        <v>152</v>
      </c>
      <c r="C2" s="63"/>
      <c r="D2" s="372" t="s">
        <v>185</v>
      </c>
      <c r="E2" s="372"/>
      <c r="F2" s="372"/>
      <c r="G2" s="372"/>
      <c r="H2" s="372"/>
      <c r="I2" s="372"/>
      <c r="J2" s="372"/>
      <c r="K2" s="373" t="s">
        <v>151</v>
      </c>
      <c r="L2" s="374"/>
    </row>
    <row r="3" spans="1:12" ht="15" customHeight="1" x14ac:dyDescent="0.2">
      <c r="A3" s="60" t="s">
        <v>150</v>
      </c>
      <c r="B3" s="64"/>
      <c r="C3" s="65"/>
      <c r="D3" s="197" t="s">
        <v>149</v>
      </c>
      <c r="E3" s="197"/>
      <c r="F3" s="197"/>
      <c r="G3" s="197"/>
      <c r="H3" s="197"/>
      <c r="I3" s="197"/>
      <c r="J3" s="197"/>
      <c r="K3" s="370"/>
      <c r="L3" s="370"/>
    </row>
    <row r="4" spans="1:12" ht="15" customHeight="1" x14ac:dyDescent="0.2">
      <c r="A4" s="60" t="s">
        <v>148</v>
      </c>
      <c r="B4" s="64"/>
      <c r="C4" s="65"/>
      <c r="D4" s="197" t="s">
        <v>147</v>
      </c>
      <c r="E4" s="197"/>
      <c r="F4" s="197"/>
      <c r="G4" s="197"/>
      <c r="H4" s="197"/>
      <c r="I4" s="197"/>
      <c r="J4" s="197"/>
      <c r="K4" s="370"/>
      <c r="L4" s="370"/>
    </row>
    <row r="5" spans="1:12" ht="15" customHeight="1" x14ac:dyDescent="0.2">
      <c r="A5" s="60" t="s">
        <v>146</v>
      </c>
      <c r="B5" s="64"/>
      <c r="C5" s="65"/>
      <c r="D5" s="197" t="s">
        <v>145</v>
      </c>
      <c r="E5" s="197"/>
      <c r="F5" s="197"/>
      <c r="G5" s="197"/>
      <c r="H5" s="197"/>
      <c r="I5" s="197"/>
      <c r="J5" s="197"/>
      <c r="K5" s="370"/>
      <c r="L5" s="370"/>
    </row>
    <row r="6" spans="1:12" ht="15" customHeight="1" x14ac:dyDescent="0.2">
      <c r="A6" s="60" t="s">
        <v>144</v>
      </c>
      <c r="B6" s="64"/>
      <c r="C6" s="65"/>
      <c r="D6" s="197" t="s">
        <v>143</v>
      </c>
      <c r="E6" s="197"/>
      <c r="F6" s="197"/>
      <c r="G6" s="197"/>
      <c r="H6" s="197"/>
      <c r="I6" s="197"/>
      <c r="J6" s="197"/>
      <c r="K6" s="370"/>
      <c r="L6" s="370"/>
    </row>
    <row r="7" spans="1:12" ht="15" customHeight="1" x14ac:dyDescent="0.2">
      <c r="A7" s="60" t="s">
        <v>142</v>
      </c>
      <c r="B7" s="64"/>
      <c r="C7" s="65"/>
      <c r="D7" s="197" t="s">
        <v>141</v>
      </c>
      <c r="E7" s="197"/>
      <c r="F7" s="197"/>
      <c r="G7" s="197"/>
      <c r="H7" s="197"/>
      <c r="I7" s="197"/>
      <c r="J7" s="197"/>
      <c r="K7" s="370"/>
      <c r="L7" s="370"/>
    </row>
    <row r="8" spans="1:12" ht="15" customHeight="1" x14ac:dyDescent="0.2">
      <c r="A8" s="65"/>
      <c r="B8" s="65"/>
      <c r="C8" s="65"/>
      <c r="D8" s="197" t="s">
        <v>140</v>
      </c>
      <c r="E8" s="197"/>
      <c r="F8" s="197"/>
      <c r="G8" s="197"/>
      <c r="H8" s="197"/>
      <c r="I8" s="197"/>
      <c r="J8" s="197"/>
      <c r="K8" s="370"/>
      <c r="L8" s="370"/>
    </row>
    <row r="9" spans="1:12" s="66" customFormat="1" ht="18.75" x14ac:dyDescent="0.25">
      <c r="A9" s="371" t="s">
        <v>224</v>
      </c>
      <c r="B9" s="371"/>
      <c r="C9" s="371"/>
      <c r="D9" s="371"/>
      <c r="E9" s="371"/>
      <c r="F9" s="371"/>
      <c r="G9" s="371"/>
      <c r="H9" s="371"/>
      <c r="I9" s="371"/>
      <c r="J9" s="371"/>
      <c r="K9" s="371"/>
      <c r="L9" s="371"/>
    </row>
    <row r="10" spans="1:12" x14ac:dyDescent="0.2">
      <c r="A10" s="369" t="s">
        <v>186</v>
      </c>
      <c r="B10" s="369"/>
      <c r="C10" s="70" t="s">
        <v>60</v>
      </c>
      <c r="D10" s="70" t="s">
        <v>61</v>
      </c>
      <c r="E10" s="70" t="s">
        <v>62</v>
      </c>
      <c r="F10" s="70" t="s">
        <v>63</v>
      </c>
      <c r="G10" s="70" t="s">
        <v>64</v>
      </c>
      <c r="H10" s="70" t="s">
        <v>65</v>
      </c>
      <c r="I10" s="70" t="s">
        <v>66</v>
      </c>
      <c r="J10" s="70" t="s">
        <v>67</v>
      </c>
      <c r="K10" s="70" t="s">
        <v>68</v>
      </c>
      <c r="L10" s="70" t="s">
        <v>69</v>
      </c>
    </row>
    <row r="11" spans="1:12" ht="15" customHeight="1" x14ac:dyDescent="0.2">
      <c r="A11" s="367" t="s">
        <v>271</v>
      </c>
      <c r="B11" s="3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5" customHeight="1" x14ac:dyDescent="0.2">
      <c r="A12" s="367" t="s">
        <v>139</v>
      </c>
      <c r="B12" s="367"/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12" ht="15" customHeight="1" x14ac:dyDescent="0.2">
      <c r="A13" s="367" t="s">
        <v>30</v>
      </c>
      <c r="B13" s="367"/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4" spans="1:12" ht="15" customHeight="1" x14ac:dyDescent="0.2">
      <c r="A14" s="367" t="s">
        <v>31</v>
      </c>
      <c r="B14" s="367"/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2" ht="15" customHeight="1" x14ac:dyDescent="0.2">
      <c r="A15" s="367" t="s">
        <v>32</v>
      </c>
      <c r="B15" s="367"/>
      <c r="C15" s="67"/>
      <c r="D15" s="67"/>
      <c r="E15" s="67"/>
      <c r="F15" s="67"/>
      <c r="G15" s="67"/>
      <c r="H15" s="67"/>
      <c r="I15" s="67"/>
      <c r="J15" s="67"/>
      <c r="K15" s="67"/>
      <c r="L15" s="67"/>
    </row>
    <row r="16" spans="1:12" ht="15" customHeight="1" x14ac:dyDescent="0.2">
      <c r="A16" s="367" t="s">
        <v>33</v>
      </c>
      <c r="B16" s="367"/>
      <c r="C16" s="67"/>
      <c r="D16" s="67"/>
      <c r="E16" s="67"/>
      <c r="F16" s="67"/>
      <c r="G16" s="67"/>
      <c r="H16" s="67"/>
      <c r="I16" s="67"/>
      <c r="J16" s="67"/>
      <c r="K16" s="67"/>
      <c r="L16" s="67"/>
    </row>
    <row r="17" spans="1:12" ht="15" customHeight="1" x14ac:dyDescent="0.2">
      <c r="A17" s="367" t="s">
        <v>71</v>
      </c>
      <c r="B17" s="367"/>
      <c r="C17" s="67"/>
      <c r="D17" s="67"/>
      <c r="E17" s="67"/>
      <c r="F17" s="67"/>
      <c r="G17" s="67"/>
      <c r="H17" s="67"/>
      <c r="I17" s="67"/>
      <c r="J17" s="67"/>
      <c r="K17" s="67"/>
      <c r="L17" s="67"/>
    </row>
    <row r="18" spans="1:12" ht="15" customHeight="1" x14ac:dyDescent="0.2">
      <c r="A18" s="367" t="s">
        <v>138</v>
      </c>
      <c r="B18" s="368"/>
      <c r="C18" s="68"/>
      <c r="D18" s="67"/>
      <c r="E18" s="67"/>
      <c r="F18" s="67"/>
      <c r="G18" s="67"/>
      <c r="H18" s="67"/>
      <c r="I18" s="67"/>
      <c r="J18" s="67"/>
      <c r="K18" s="67"/>
      <c r="L18" s="67"/>
    </row>
    <row r="19" spans="1:12" ht="15" customHeight="1" x14ac:dyDescent="0.2">
      <c r="A19" s="367" t="s">
        <v>137</v>
      </c>
      <c r="B19" s="368"/>
      <c r="C19" s="67"/>
      <c r="D19" s="67"/>
      <c r="E19" s="67"/>
      <c r="F19" s="67"/>
      <c r="G19" s="67"/>
      <c r="H19" s="67"/>
      <c r="I19" s="67"/>
      <c r="J19" s="67"/>
      <c r="K19" s="67"/>
      <c r="L19" s="67"/>
    </row>
    <row r="20" spans="1:12" x14ac:dyDescent="0.2">
      <c r="A20" s="369" t="s">
        <v>187</v>
      </c>
      <c r="B20" s="369"/>
      <c r="C20" s="70" t="s">
        <v>60</v>
      </c>
      <c r="D20" s="70" t="s">
        <v>61</v>
      </c>
      <c r="E20" s="70" t="s">
        <v>62</v>
      </c>
      <c r="F20" s="70" t="s">
        <v>63</v>
      </c>
      <c r="G20" s="70" t="s">
        <v>64</v>
      </c>
      <c r="H20" s="70" t="s">
        <v>65</v>
      </c>
      <c r="I20" s="70" t="s">
        <v>66</v>
      </c>
      <c r="J20" s="70" t="s">
        <v>67</v>
      </c>
      <c r="K20" s="70" t="s">
        <v>68</v>
      </c>
      <c r="L20" s="70" t="s">
        <v>69</v>
      </c>
    </row>
    <row r="21" spans="1:12" ht="15" customHeight="1" x14ac:dyDescent="0.2">
      <c r="A21" s="367" t="s">
        <v>34</v>
      </c>
      <c r="B21" s="368"/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1:12" ht="15" customHeight="1" x14ac:dyDescent="0.2">
      <c r="A22" s="367" t="s">
        <v>35</v>
      </c>
      <c r="B22" s="368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2" ht="15" customHeight="1" x14ac:dyDescent="0.2">
      <c r="A23" s="367" t="s">
        <v>36</v>
      </c>
      <c r="B23" s="368"/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1:12" ht="15" customHeight="1" x14ac:dyDescent="0.2">
      <c r="A24" s="367" t="s">
        <v>37</v>
      </c>
      <c r="B24" s="368"/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1:12" ht="15" customHeight="1" x14ac:dyDescent="0.2">
      <c r="A25" s="367" t="s">
        <v>38</v>
      </c>
      <c r="B25" s="368"/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1:12" x14ac:dyDescent="0.2">
      <c r="A26" s="369" t="s">
        <v>188</v>
      </c>
      <c r="B26" s="369"/>
      <c r="C26" s="70" t="s">
        <v>60</v>
      </c>
      <c r="D26" s="70" t="s">
        <v>61</v>
      </c>
      <c r="E26" s="70" t="s">
        <v>62</v>
      </c>
      <c r="F26" s="70" t="s">
        <v>63</v>
      </c>
      <c r="G26" s="70" t="s">
        <v>64</v>
      </c>
      <c r="H26" s="70" t="s">
        <v>65</v>
      </c>
      <c r="I26" s="70" t="s">
        <v>66</v>
      </c>
      <c r="J26" s="70" t="s">
        <v>67</v>
      </c>
      <c r="K26" s="70" t="s">
        <v>68</v>
      </c>
      <c r="L26" s="70" t="s">
        <v>69</v>
      </c>
    </row>
    <row r="27" spans="1:12" ht="15" customHeight="1" x14ac:dyDescent="0.2">
      <c r="A27" s="367" t="s">
        <v>39</v>
      </c>
      <c r="B27" s="368"/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1:12" ht="15" customHeight="1" x14ac:dyDescent="0.2">
      <c r="A28" s="367" t="s">
        <v>40</v>
      </c>
      <c r="B28" s="368"/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1:12" ht="15" customHeight="1" x14ac:dyDescent="0.2">
      <c r="A29" s="367" t="s">
        <v>41</v>
      </c>
      <c r="B29" s="368"/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1:12" ht="15" customHeight="1" x14ac:dyDescent="0.2">
      <c r="A30" s="367" t="s">
        <v>42</v>
      </c>
      <c r="B30" s="368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1:12" ht="15" customHeight="1" x14ac:dyDescent="0.2">
      <c r="A31" s="367" t="s">
        <v>43</v>
      </c>
      <c r="B31" s="368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1:12" ht="15" customHeight="1" x14ac:dyDescent="0.2">
      <c r="A32" s="367" t="s">
        <v>45</v>
      </c>
      <c r="B32" s="368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1:12" ht="15" customHeight="1" x14ac:dyDescent="0.2">
      <c r="A33" s="367" t="s">
        <v>46</v>
      </c>
      <c r="B33" s="368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1:12" ht="15" customHeight="1" x14ac:dyDescent="0.2">
      <c r="A34" s="367" t="s">
        <v>47</v>
      </c>
      <c r="B34" s="368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1:12" ht="15" customHeight="1" x14ac:dyDescent="0.2">
      <c r="A35" s="367" t="s">
        <v>44</v>
      </c>
      <c r="B35" s="368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1:12" x14ac:dyDescent="0.2">
      <c r="A36" s="369" t="s">
        <v>189</v>
      </c>
      <c r="B36" s="369"/>
      <c r="C36" s="70" t="s">
        <v>60</v>
      </c>
      <c r="D36" s="70" t="s">
        <v>61</v>
      </c>
      <c r="E36" s="70" t="s">
        <v>62</v>
      </c>
      <c r="F36" s="70" t="s">
        <v>63</v>
      </c>
      <c r="G36" s="70" t="s">
        <v>64</v>
      </c>
      <c r="H36" s="70" t="s">
        <v>65</v>
      </c>
      <c r="I36" s="70" t="s">
        <v>66</v>
      </c>
      <c r="J36" s="70" t="s">
        <v>67</v>
      </c>
      <c r="K36" s="70" t="s">
        <v>68</v>
      </c>
      <c r="L36" s="70" t="s">
        <v>69</v>
      </c>
    </row>
    <row r="37" spans="1:12" ht="15" customHeight="1" x14ac:dyDescent="0.2">
      <c r="A37" s="367" t="s">
        <v>190</v>
      </c>
      <c r="B37" s="368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1:12" ht="15" customHeight="1" x14ac:dyDescent="0.2">
      <c r="A38" s="367" t="s">
        <v>191</v>
      </c>
      <c r="B38" s="368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12" x14ac:dyDescent="0.2">
      <c r="A39" s="367" t="s">
        <v>192</v>
      </c>
      <c r="B39" s="368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1:12" x14ac:dyDescent="0.2">
      <c r="A40" s="367" t="s">
        <v>193</v>
      </c>
      <c r="B40" s="368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1:12" x14ac:dyDescent="0.2">
      <c r="A41" s="369" t="s">
        <v>194</v>
      </c>
      <c r="B41" s="369"/>
      <c r="C41" s="70" t="s">
        <v>60</v>
      </c>
      <c r="D41" s="70" t="s">
        <v>61</v>
      </c>
      <c r="E41" s="70" t="s">
        <v>62</v>
      </c>
      <c r="F41" s="70" t="s">
        <v>63</v>
      </c>
      <c r="G41" s="70" t="s">
        <v>64</v>
      </c>
      <c r="H41" s="70" t="s">
        <v>65</v>
      </c>
      <c r="I41" s="70" t="s">
        <v>66</v>
      </c>
      <c r="J41" s="70" t="s">
        <v>67</v>
      </c>
      <c r="K41" s="70" t="s">
        <v>68</v>
      </c>
      <c r="L41" s="70" t="s">
        <v>69</v>
      </c>
    </row>
    <row r="42" spans="1:12" x14ac:dyDescent="0.2">
      <c r="A42" s="367" t="s">
        <v>48</v>
      </c>
      <c r="B42" s="368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 x14ac:dyDescent="0.2">
      <c r="A43" s="367" t="s">
        <v>49</v>
      </c>
      <c r="B43" s="368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1:12" x14ac:dyDescent="0.2">
      <c r="A44" s="367" t="s">
        <v>50</v>
      </c>
      <c r="B44" s="368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1:12" x14ac:dyDescent="0.2">
      <c r="A45" s="367" t="s">
        <v>51</v>
      </c>
      <c r="B45" s="368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1:12" x14ac:dyDescent="0.2">
      <c r="A46" s="367" t="s">
        <v>136</v>
      </c>
      <c r="B46" s="368"/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1:12" x14ac:dyDescent="0.2">
      <c r="A47" s="367" t="s">
        <v>44</v>
      </c>
      <c r="B47" s="368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1:12" x14ac:dyDescent="0.2">
      <c r="A48" s="369" t="s">
        <v>195</v>
      </c>
      <c r="B48" s="369"/>
      <c r="C48" s="70" t="s">
        <v>60</v>
      </c>
      <c r="D48" s="70" t="s">
        <v>61</v>
      </c>
      <c r="E48" s="70" t="s">
        <v>62</v>
      </c>
      <c r="F48" s="70" t="s">
        <v>63</v>
      </c>
      <c r="G48" s="70" t="s">
        <v>64</v>
      </c>
      <c r="H48" s="70" t="s">
        <v>65</v>
      </c>
      <c r="I48" s="70" t="s">
        <v>66</v>
      </c>
      <c r="J48" s="70" t="s">
        <v>67</v>
      </c>
      <c r="K48" s="70" t="s">
        <v>68</v>
      </c>
      <c r="L48" s="70" t="s">
        <v>69</v>
      </c>
    </row>
    <row r="49" spans="1:12" x14ac:dyDescent="0.2">
      <c r="A49" s="367" t="s">
        <v>52</v>
      </c>
      <c r="B49" s="368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1:12" x14ac:dyDescent="0.2">
      <c r="A50" s="367" t="s">
        <v>135</v>
      </c>
      <c r="B50" s="368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1:12" x14ac:dyDescent="0.2">
      <c r="A51" s="367" t="s">
        <v>53</v>
      </c>
      <c r="B51" s="368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1:12" x14ac:dyDescent="0.2">
      <c r="A52" s="367" t="s">
        <v>54</v>
      </c>
      <c r="B52" s="368"/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1:12" x14ac:dyDescent="0.2">
      <c r="A53" s="367" t="s">
        <v>55</v>
      </c>
      <c r="B53" s="368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1:12" x14ac:dyDescent="0.2">
      <c r="A54" s="367" t="s">
        <v>44</v>
      </c>
      <c r="B54" s="368"/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5" spans="1:12" x14ac:dyDescent="0.2">
      <c r="A55" s="369" t="s">
        <v>196</v>
      </c>
      <c r="B55" s="369"/>
      <c r="C55" s="70" t="s">
        <v>60</v>
      </c>
      <c r="D55" s="70" t="s">
        <v>61</v>
      </c>
      <c r="E55" s="70" t="s">
        <v>62</v>
      </c>
      <c r="F55" s="70" t="s">
        <v>63</v>
      </c>
      <c r="G55" s="70" t="s">
        <v>64</v>
      </c>
      <c r="H55" s="70" t="s">
        <v>65</v>
      </c>
      <c r="I55" s="70" t="s">
        <v>66</v>
      </c>
      <c r="J55" s="70" t="s">
        <v>67</v>
      </c>
      <c r="K55" s="70" t="s">
        <v>68</v>
      </c>
      <c r="L55" s="70" t="s">
        <v>69</v>
      </c>
    </row>
    <row r="56" spans="1:12" x14ac:dyDescent="0.2">
      <c r="A56" s="367" t="s">
        <v>56</v>
      </c>
      <c r="B56" s="368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1:12" x14ac:dyDescent="0.2">
      <c r="A57" s="367" t="s">
        <v>57</v>
      </c>
      <c r="B57" s="368"/>
      <c r="C57" s="67"/>
      <c r="D57" s="67"/>
      <c r="E57" s="67"/>
      <c r="F57" s="67"/>
      <c r="G57" s="67"/>
      <c r="H57" s="67"/>
      <c r="I57" s="67"/>
      <c r="J57" s="67"/>
      <c r="K57" s="67"/>
      <c r="L57" s="67"/>
    </row>
    <row r="58" spans="1:12" x14ac:dyDescent="0.2">
      <c r="A58" s="367" t="s">
        <v>58</v>
      </c>
      <c r="B58" s="368"/>
      <c r="C58" s="67"/>
      <c r="D58" s="67"/>
      <c r="E58" s="67"/>
      <c r="F58" s="67"/>
      <c r="G58" s="67"/>
      <c r="H58" s="67"/>
      <c r="I58" s="67"/>
      <c r="J58" s="67"/>
      <c r="K58" s="67"/>
      <c r="L58" s="67"/>
    </row>
    <row r="59" spans="1:12" x14ac:dyDescent="0.2">
      <c r="A59" s="367" t="s">
        <v>59</v>
      </c>
      <c r="B59" s="368"/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1:12" x14ac:dyDescent="0.2">
      <c r="A60" s="367" t="s">
        <v>134</v>
      </c>
      <c r="B60" s="368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1:12" x14ac:dyDescent="0.2">
      <c r="A61" s="367" t="s">
        <v>44</v>
      </c>
      <c r="B61" s="368"/>
      <c r="C61" s="67"/>
      <c r="D61" s="67"/>
      <c r="E61" s="67"/>
      <c r="F61" s="67"/>
      <c r="G61" s="67"/>
      <c r="H61" s="67"/>
      <c r="I61" s="67"/>
      <c r="J61" s="67"/>
      <c r="K61" s="67"/>
      <c r="L61" s="67"/>
    </row>
  </sheetData>
  <sheetProtection algorithmName="SHA-512" hashValue="tLhH44I1py9rm6OkkkqaCBb/oGP0mNrhr4Ruv8ILgxHaTDHyzjvlKfY7LfKl4O8jUnfRLg+wOJJA39hV2r8tkg==" saltValue="18MmN3N3zeEsUlhBSU+CXA==" spinCount="100000" sheet="1" objects="1" scenarios="1"/>
  <mergeCells count="68">
    <mergeCell ref="A1:L1"/>
    <mergeCell ref="D2:J2"/>
    <mergeCell ref="K2:L2"/>
    <mergeCell ref="D3:J3"/>
    <mergeCell ref="K3:L3"/>
    <mergeCell ref="D4:J4"/>
    <mergeCell ref="K4:L4"/>
    <mergeCell ref="D5:J5"/>
    <mergeCell ref="K5:L5"/>
    <mergeCell ref="D6:J6"/>
    <mergeCell ref="K6:L6"/>
    <mergeCell ref="D7:J7"/>
    <mergeCell ref="K7:L7"/>
    <mergeCell ref="D8:J8"/>
    <mergeCell ref="K8:L8"/>
    <mergeCell ref="A9:L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61:B61"/>
    <mergeCell ref="A55:B55"/>
    <mergeCell ref="A56:B56"/>
    <mergeCell ref="A57:B57"/>
    <mergeCell ref="A58:B58"/>
    <mergeCell ref="A59:B59"/>
    <mergeCell ref="A60:B60"/>
  </mergeCells>
  <printOptions horizontalCentered="1" verticalCentered="1"/>
  <pageMargins left="0" right="0" top="0.39370078740157483" bottom="0.39370078740157483" header="0.31496062992125984" footer="0.31496062992125984"/>
  <pageSetup paperSize="9" scale="90" orientation="portrait" horizontalDpi="300" verticalDpi="300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68"/>
  <sheetViews>
    <sheetView view="pageBreakPreview" zoomScale="80" zoomScaleNormal="100" zoomScaleSheetLayoutView="80" workbookViewId="0">
      <selection activeCell="A4" sqref="A4"/>
    </sheetView>
  </sheetViews>
  <sheetFormatPr defaultColWidth="9.140625" defaultRowHeight="15.75" x14ac:dyDescent="0.25"/>
  <cols>
    <col min="1" max="1" width="94.28515625" style="3" customWidth="1"/>
    <col min="2" max="16384" width="9.140625" style="3"/>
  </cols>
  <sheetData>
    <row r="1" spans="1:1" ht="18.75" x14ac:dyDescent="0.25">
      <c r="A1" s="12" t="s">
        <v>70</v>
      </c>
    </row>
    <row r="2" spans="1:1" ht="23.25" x14ac:dyDescent="0.25">
      <c r="A2" s="7"/>
    </row>
    <row r="3" spans="1:1" ht="20.100000000000001" customHeight="1" x14ac:dyDescent="0.25">
      <c r="A3" s="6" t="s">
        <v>125</v>
      </c>
    </row>
    <row r="4" spans="1:1" ht="157.5" x14ac:dyDescent="0.25">
      <c r="A4" s="5" t="s">
        <v>122</v>
      </c>
    </row>
    <row r="5" spans="1:1" ht="15" customHeight="1" x14ac:dyDescent="0.25"/>
    <row r="6" spans="1:1" ht="20.100000000000001" customHeight="1" x14ac:dyDescent="0.25">
      <c r="A6" s="6" t="s">
        <v>124</v>
      </c>
    </row>
    <row r="7" spans="1:1" ht="157.5" x14ac:dyDescent="0.25">
      <c r="A7" s="5" t="s">
        <v>122</v>
      </c>
    </row>
    <row r="8" spans="1:1" ht="15" customHeight="1" x14ac:dyDescent="0.25"/>
    <row r="9" spans="1:1" ht="20.100000000000001" customHeight="1" x14ac:dyDescent="0.25">
      <c r="A9" s="6" t="s">
        <v>123</v>
      </c>
    </row>
    <row r="10" spans="1:1" ht="157.5" x14ac:dyDescent="0.25">
      <c r="A10" s="5" t="s">
        <v>122</v>
      </c>
    </row>
    <row r="11" spans="1:1" ht="12.75" customHeight="1" x14ac:dyDescent="0.25"/>
    <row r="12" spans="1:1" ht="15" customHeight="1" x14ac:dyDescent="0.25"/>
    <row r="13" spans="1:1" ht="15" customHeight="1" x14ac:dyDescent="0.25"/>
    <row r="14" spans="1:1" ht="15" customHeight="1" x14ac:dyDescent="0.25"/>
    <row r="15" spans="1:1" ht="15" customHeight="1" x14ac:dyDescent="0.25"/>
    <row r="16" spans="1:1" ht="12.75" customHeight="1" x14ac:dyDescent="0.25"/>
    <row r="17" ht="15" customHeight="1" x14ac:dyDescent="0.25"/>
    <row r="18" ht="18" customHeight="1" x14ac:dyDescent="0.25"/>
    <row r="19" ht="18" customHeight="1" x14ac:dyDescent="0.25"/>
    <row r="20" ht="18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2.75" customHeight="1" x14ac:dyDescent="0.25"/>
    <row r="27" ht="15" customHeight="1" x14ac:dyDescent="0.25"/>
    <row r="28" ht="12.7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2.75" customHeight="1" x14ac:dyDescent="0.25"/>
    <row r="34" ht="15" customHeight="1" x14ac:dyDescent="0.25"/>
    <row r="35" ht="18" customHeight="1" x14ac:dyDescent="0.25"/>
    <row r="36" ht="18" customHeight="1" x14ac:dyDescent="0.25"/>
    <row r="37" ht="18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2.75" customHeight="1" x14ac:dyDescent="0.25"/>
    <row r="44" ht="15" customHeight="1" x14ac:dyDescent="0.25"/>
    <row r="45" ht="12.7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2.7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</sheetData>
  <printOptions horizontalCentered="1"/>
  <pageMargins left="0" right="0" top="0.39370078740157483" bottom="0.39370078740157483" header="0.31496062992125984" footer="0.31496062992125984"/>
  <pageSetup paperSize="9" orientation="portrait" horizontalDpi="300" verticalDpi="300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9</vt:i4>
      </vt:variant>
    </vt:vector>
  </HeadingPairs>
  <TitlesOfParts>
    <vt:vector size="20" baseType="lpstr">
      <vt:lpstr>SR1</vt:lpstr>
      <vt:lpstr>SR2</vt:lpstr>
      <vt:lpstr>SR3</vt:lpstr>
      <vt:lpstr>SR4</vt:lpstr>
      <vt:lpstr>SR5</vt:lpstr>
      <vt:lpstr>SR5 bis</vt:lpstr>
      <vt:lpstr>SR6</vt:lpstr>
      <vt:lpstr>SR7</vt:lpstr>
      <vt:lpstr>SR8</vt:lpstr>
      <vt:lpstr>SR9</vt:lpstr>
      <vt:lpstr>Dati</vt:lpstr>
      <vt:lpstr>'SR1'!Area_stampa</vt:lpstr>
      <vt:lpstr>'SR2'!Area_stampa</vt:lpstr>
      <vt:lpstr>'SR3'!Area_stampa</vt:lpstr>
      <vt:lpstr>'SR4'!Area_stampa</vt:lpstr>
      <vt:lpstr>'SR5'!Area_stampa</vt:lpstr>
      <vt:lpstr>'SR5 bis'!Area_stampa</vt:lpstr>
      <vt:lpstr>'SR6'!Area_stampa</vt:lpstr>
      <vt:lpstr>'SR8'!Area_stampa</vt:lpstr>
      <vt:lpstr>'SR9'!Area_stampa</vt:lpstr>
    </vt:vector>
  </TitlesOfParts>
  <Company>finepro s.r.l.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QTE</dc:title>
  <dc:subject>Nuove costruzioni</dc:subject>
  <dc:creator>arch. Angelo Stanisci</dc:creator>
  <cp:lastModifiedBy>Alessandro Rinaldi</cp:lastModifiedBy>
  <cp:revision>1</cp:revision>
  <cp:lastPrinted>2024-01-15T12:28:06Z</cp:lastPrinted>
  <dcterms:created xsi:type="dcterms:W3CDTF">1998-08-24T07:15:11Z</dcterms:created>
  <dcterms:modified xsi:type="dcterms:W3CDTF">2024-05-16T13:44:57Z</dcterms:modified>
</cp:coreProperties>
</file>